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90" yWindow="285" windowWidth="27810" windowHeight="15135" activeTab="1"/>
  </bookViews>
  <sheets>
    <sheet name="ZTI_KrycíList" sheetId="38" r:id="rId1"/>
    <sheet name="ZTI_Rozpočet" sheetId="39" r:id="rId2"/>
  </sheets>
  <externalReferences>
    <externalReference r:id="rId3"/>
  </externalReference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eník">[1]Cenik!$A$1:$F$11734</definedName>
    <definedName name="Excel_BuiltIn_Print_Titles_2_1">#REF!</definedName>
    <definedName name="_xlnm.Print_Titles" localSheetId="1">ZTI_Rozpočet!$2:$8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" i="39"/>
  <c r="G3"/>
  <c r="H3"/>
  <c r="D4"/>
  <c r="G4"/>
  <c r="H4"/>
  <c r="G5"/>
  <c r="D7"/>
  <c r="P9"/>
  <c r="P7" s="1"/>
  <c r="P10"/>
  <c r="Q10"/>
  <c r="Q9" s="1"/>
  <c r="Q7" s="1"/>
  <c r="R10"/>
  <c r="R9" s="1"/>
  <c r="R7" s="1"/>
  <c r="K12"/>
  <c r="L12"/>
  <c r="M12"/>
  <c r="N12"/>
  <c r="O12"/>
  <c r="T12"/>
  <c r="K13"/>
  <c r="T13" s="1"/>
  <c r="L13"/>
  <c r="N13"/>
  <c r="N10" s="1"/>
  <c r="O13"/>
  <c r="K14"/>
  <c r="L14"/>
  <c r="M14"/>
  <c r="N14"/>
  <c r="O14"/>
  <c r="T14"/>
  <c r="K15"/>
  <c r="T15" s="1"/>
  <c r="L15"/>
  <c r="N15"/>
  <c r="O15"/>
  <c r="K16"/>
  <c r="L16"/>
  <c r="M16"/>
  <c r="N16"/>
  <c r="O16"/>
  <c r="T16"/>
  <c r="K17"/>
  <c r="T17" s="1"/>
  <c r="L17"/>
  <c r="N17"/>
  <c r="O17"/>
  <c r="K18"/>
  <c r="L18"/>
  <c r="M18"/>
  <c r="N18"/>
  <c r="O18"/>
  <c r="T18"/>
  <c r="K19"/>
  <c r="T19" s="1"/>
  <c r="L19"/>
  <c r="N19"/>
  <c r="O19"/>
  <c r="K20"/>
  <c r="L20"/>
  <c r="M20"/>
  <c r="N20"/>
  <c r="O20"/>
  <c r="T20"/>
  <c r="K21"/>
  <c r="T21" s="1"/>
  <c r="L21"/>
  <c r="N21"/>
  <c r="O21"/>
  <c r="K22"/>
  <c r="L22"/>
  <c r="M22"/>
  <c r="N22"/>
  <c r="O22"/>
  <c r="T22"/>
  <c r="K23"/>
  <c r="T23" s="1"/>
  <c r="L23"/>
  <c r="N23"/>
  <c r="O23"/>
  <c r="K24"/>
  <c r="L24"/>
  <c r="M24"/>
  <c r="N24"/>
  <c r="O24"/>
  <c r="T24"/>
  <c r="K25"/>
  <c r="T25" s="1"/>
  <c r="L25"/>
  <c r="N25"/>
  <c r="O25"/>
  <c r="K26"/>
  <c r="L26"/>
  <c r="M26"/>
  <c r="N26"/>
  <c r="O26"/>
  <c r="T26"/>
  <c r="K27"/>
  <c r="T27" s="1"/>
  <c r="L27"/>
  <c r="N27"/>
  <c r="O27"/>
  <c r="K28"/>
  <c r="L28"/>
  <c r="M28"/>
  <c r="N28"/>
  <c r="O28"/>
  <c r="T28"/>
  <c r="K29"/>
  <c r="T29" s="1"/>
  <c r="L29"/>
  <c r="N29"/>
  <c r="O29"/>
  <c r="K30"/>
  <c r="L30"/>
  <c r="M30"/>
  <c r="N30"/>
  <c r="O30"/>
  <c r="T30"/>
  <c r="K31"/>
  <c r="T31" s="1"/>
  <c r="L31"/>
  <c r="N31"/>
  <c r="O31"/>
  <c r="K32"/>
  <c r="L32"/>
  <c r="M32"/>
  <c r="N32"/>
  <c r="O32"/>
  <c r="T32"/>
  <c r="K33"/>
  <c r="T33" s="1"/>
  <c r="L33"/>
  <c r="N33"/>
  <c r="O33"/>
  <c r="K34"/>
  <c r="L34"/>
  <c r="M34"/>
  <c r="N34"/>
  <c r="O34"/>
  <c r="T34"/>
  <c r="K35"/>
  <c r="T35" s="1"/>
  <c r="L35"/>
  <c r="N35"/>
  <c r="O35"/>
  <c r="K36"/>
  <c r="L36"/>
  <c r="M36"/>
  <c r="N36"/>
  <c r="O36"/>
  <c r="T36"/>
  <c r="K37"/>
  <c r="T37" s="1"/>
  <c r="L37"/>
  <c r="N37"/>
  <c r="O37"/>
  <c r="K38"/>
  <c r="L38"/>
  <c r="M38"/>
  <c r="N38"/>
  <c r="O38"/>
  <c r="T38"/>
  <c r="K39"/>
  <c r="T39" s="1"/>
  <c r="L39"/>
  <c r="N39"/>
  <c r="O39"/>
  <c r="K40"/>
  <c r="L40"/>
  <c r="M40"/>
  <c r="N40"/>
  <c r="O40"/>
  <c r="T40"/>
  <c r="K41"/>
  <c r="T41" s="1"/>
  <c r="L41"/>
  <c r="N41"/>
  <c r="O41"/>
  <c r="K42"/>
  <c r="L42"/>
  <c r="M42"/>
  <c r="N42"/>
  <c r="O42"/>
  <c r="T42"/>
  <c r="K43"/>
  <c r="T43" s="1"/>
  <c r="L43"/>
  <c r="N43"/>
  <c r="O43"/>
  <c r="K44"/>
  <c r="M44" s="1"/>
  <c r="L44"/>
  <c r="N44"/>
  <c r="O44"/>
  <c r="K45"/>
  <c r="T45" s="1"/>
  <c r="L45"/>
  <c r="N45"/>
  <c r="O45"/>
  <c r="Q46"/>
  <c r="R46"/>
  <c r="K48"/>
  <c r="L48"/>
  <c r="N48"/>
  <c r="O48"/>
  <c r="K49"/>
  <c r="T49" s="1"/>
  <c r="L49"/>
  <c r="M49"/>
  <c r="N49"/>
  <c r="O49"/>
  <c r="K50"/>
  <c r="L50"/>
  <c r="N50"/>
  <c r="O50"/>
  <c r="K51"/>
  <c r="T51" s="1"/>
  <c r="L51"/>
  <c r="M51"/>
  <c r="N51"/>
  <c r="O51"/>
  <c r="K52"/>
  <c r="L52"/>
  <c r="N52"/>
  <c r="O52"/>
  <c r="K53"/>
  <c r="T53" s="1"/>
  <c r="L53"/>
  <c r="M53"/>
  <c r="N53"/>
  <c r="O53"/>
  <c r="K54"/>
  <c r="L54"/>
  <c r="N54"/>
  <c r="O54"/>
  <c r="K55"/>
  <c r="T55" s="1"/>
  <c r="L55"/>
  <c r="M55"/>
  <c r="N55"/>
  <c r="O55"/>
  <c r="K56"/>
  <c r="L56"/>
  <c r="N56"/>
  <c r="O56"/>
  <c r="K57"/>
  <c r="T57" s="1"/>
  <c r="L57"/>
  <c r="M57"/>
  <c r="N57"/>
  <c r="O57"/>
  <c r="K58"/>
  <c r="L58"/>
  <c r="N58"/>
  <c r="O58"/>
  <c r="K59"/>
  <c r="T59" s="1"/>
  <c r="L59"/>
  <c r="M59"/>
  <c r="N59"/>
  <c r="O59"/>
  <c r="K60"/>
  <c r="L60"/>
  <c r="N60"/>
  <c r="O60"/>
  <c r="K61"/>
  <c r="T61" s="1"/>
  <c r="L61"/>
  <c r="M61"/>
  <c r="N61"/>
  <c r="O61"/>
  <c r="K62"/>
  <c r="L62"/>
  <c r="N62"/>
  <c r="O62"/>
  <c r="K63"/>
  <c r="T63" s="1"/>
  <c r="L63"/>
  <c r="M63"/>
  <c r="N63"/>
  <c r="O63"/>
  <c r="K64"/>
  <c r="L64"/>
  <c r="N64"/>
  <c r="O64"/>
  <c r="K65"/>
  <c r="T65" s="1"/>
  <c r="L65"/>
  <c r="M65"/>
  <c r="N65"/>
  <c r="O65"/>
  <c r="K66"/>
  <c r="L66"/>
  <c r="N66"/>
  <c r="O66"/>
  <c r="K67"/>
  <c r="T67" s="1"/>
  <c r="L67"/>
  <c r="M67"/>
  <c r="N67"/>
  <c r="O67"/>
  <c r="K68"/>
  <c r="L68"/>
  <c r="N68"/>
  <c r="O68"/>
  <c r="K69"/>
  <c r="T69" s="1"/>
  <c r="L69"/>
  <c r="M69"/>
  <c r="N69"/>
  <c r="O69"/>
  <c r="K70"/>
  <c r="L70"/>
  <c r="N70"/>
  <c r="O70"/>
  <c r="K71"/>
  <c r="T71" s="1"/>
  <c r="L71"/>
  <c r="M71"/>
  <c r="N71"/>
  <c r="O71"/>
  <c r="K72"/>
  <c r="L72"/>
  <c r="N72"/>
  <c r="O72"/>
  <c r="K73"/>
  <c r="T73" s="1"/>
  <c r="L73"/>
  <c r="M73"/>
  <c r="N73"/>
  <c r="O73"/>
  <c r="K74"/>
  <c r="L74"/>
  <c r="N74"/>
  <c r="O74"/>
  <c r="L75"/>
  <c r="M75"/>
  <c r="N75"/>
  <c r="O75"/>
  <c r="T75"/>
  <c r="K76"/>
  <c r="L76"/>
  <c r="M76"/>
  <c r="N76"/>
  <c r="O76"/>
  <c r="T76"/>
  <c r="K77"/>
  <c r="M77" s="1"/>
  <c r="L77"/>
  <c r="N77"/>
  <c r="O77"/>
  <c r="T77"/>
  <c r="K78"/>
  <c r="L78"/>
  <c r="M78"/>
  <c r="N78"/>
  <c r="O78"/>
  <c r="T78"/>
  <c r="K79"/>
  <c r="M79" s="1"/>
  <c r="L79"/>
  <c r="N79"/>
  <c r="O79"/>
  <c r="T79"/>
  <c r="K80"/>
  <c r="L80"/>
  <c r="M80"/>
  <c r="N80"/>
  <c r="O80"/>
  <c r="T80"/>
  <c r="K81"/>
  <c r="M81" s="1"/>
  <c r="L81"/>
  <c r="N81"/>
  <c r="O81"/>
  <c r="T81"/>
  <c r="K82"/>
  <c r="L82"/>
  <c r="M82"/>
  <c r="N82"/>
  <c r="O82"/>
  <c r="T82"/>
  <c r="K83"/>
  <c r="M83" s="1"/>
  <c r="L83"/>
  <c r="N83"/>
  <c r="O83"/>
  <c r="T83"/>
  <c r="K84"/>
  <c r="L84"/>
  <c r="M84"/>
  <c r="N84"/>
  <c r="O84"/>
  <c r="T84"/>
  <c r="K85"/>
  <c r="M85" s="1"/>
  <c r="L85"/>
  <c r="N85"/>
  <c r="O85"/>
  <c r="T85"/>
  <c r="K86"/>
  <c r="L86"/>
  <c r="M86"/>
  <c r="N86"/>
  <c r="O86"/>
  <c r="T86"/>
  <c r="K87"/>
  <c r="M87" s="1"/>
  <c r="L87"/>
  <c r="N87"/>
  <c r="O87"/>
  <c r="T87"/>
  <c r="K88"/>
  <c r="L88"/>
  <c r="M88"/>
  <c r="N88"/>
  <c r="O88"/>
  <c r="T88"/>
  <c r="N89"/>
  <c r="Q89"/>
  <c r="R89"/>
  <c r="K91"/>
  <c r="L91"/>
  <c r="M91"/>
  <c r="N91"/>
  <c r="O91"/>
  <c r="K92"/>
  <c r="L92"/>
  <c r="L89" s="1"/>
  <c r="N92"/>
  <c r="O92"/>
  <c r="K93"/>
  <c r="T93" s="1"/>
  <c r="L93"/>
  <c r="M93"/>
  <c r="N93"/>
  <c r="O93"/>
  <c r="K94"/>
  <c r="L94"/>
  <c r="N94"/>
  <c r="O94"/>
  <c r="K95"/>
  <c r="T95" s="1"/>
  <c r="L95"/>
  <c r="M95"/>
  <c r="N95"/>
  <c r="O95"/>
  <c r="K96"/>
  <c r="L96"/>
  <c r="N96"/>
  <c r="O96"/>
  <c r="K97"/>
  <c r="T97" s="1"/>
  <c r="L97"/>
  <c r="M97"/>
  <c r="N97"/>
  <c r="O97"/>
  <c r="K98"/>
  <c r="L98"/>
  <c r="N98"/>
  <c r="O98"/>
  <c r="K99"/>
  <c r="T99" s="1"/>
  <c r="L99"/>
  <c r="M99"/>
  <c r="N99"/>
  <c r="O99"/>
  <c r="K100"/>
  <c r="L100"/>
  <c r="N100"/>
  <c r="O100"/>
  <c r="K101"/>
  <c r="T101" s="1"/>
  <c r="L101"/>
  <c r="M101"/>
  <c r="N101"/>
  <c r="O101"/>
  <c r="K102"/>
  <c r="L102"/>
  <c r="N102"/>
  <c r="O102"/>
  <c r="K103"/>
  <c r="T103" s="1"/>
  <c r="L103"/>
  <c r="M103"/>
  <c r="N103"/>
  <c r="O103"/>
  <c r="K104"/>
  <c r="L104"/>
  <c r="N104"/>
  <c r="O104"/>
  <c r="K105"/>
  <c r="T105" s="1"/>
  <c r="L105"/>
  <c r="M105"/>
  <c r="N105"/>
  <c r="O105"/>
  <c r="K106"/>
  <c r="L106"/>
  <c r="N106"/>
  <c r="O106"/>
  <c r="K107"/>
  <c r="T107" s="1"/>
  <c r="L107"/>
  <c r="M107"/>
  <c r="N107"/>
  <c r="O107"/>
  <c r="K108"/>
  <c r="L108"/>
  <c r="N108"/>
  <c r="O108"/>
  <c r="K109"/>
  <c r="T109" s="1"/>
  <c r="L109"/>
  <c r="M109"/>
  <c r="N109"/>
  <c r="O109"/>
  <c r="K110"/>
  <c r="L110"/>
  <c r="N110"/>
  <c r="O110"/>
  <c r="K111"/>
  <c r="T111" s="1"/>
  <c r="L111"/>
  <c r="M111"/>
  <c r="N111"/>
  <c r="O111"/>
  <c r="K112"/>
  <c r="L112"/>
  <c r="N112"/>
  <c r="O112"/>
  <c r="K113"/>
  <c r="T113" s="1"/>
  <c r="L113"/>
  <c r="M113"/>
  <c r="N113"/>
  <c r="O113"/>
  <c r="K114"/>
  <c r="L114"/>
  <c r="N114"/>
  <c r="O114"/>
  <c r="K115"/>
  <c r="T115" s="1"/>
  <c r="L115"/>
  <c r="M115"/>
  <c r="N115"/>
  <c r="O115"/>
  <c r="K116"/>
  <c r="L116"/>
  <c r="N116"/>
  <c r="O116"/>
  <c r="K117"/>
  <c r="T117" s="1"/>
  <c r="L117"/>
  <c r="M117"/>
  <c r="N117"/>
  <c r="O117"/>
  <c r="K118"/>
  <c r="L118"/>
  <c r="N118"/>
  <c r="O118"/>
  <c r="K119"/>
  <c r="T119" s="1"/>
  <c r="L119"/>
  <c r="M119"/>
  <c r="N119"/>
  <c r="O119"/>
  <c r="K120"/>
  <c r="L120"/>
  <c r="N120"/>
  <c r="O120"/>
  <c r="K121"/>
  <c r="T121" s="1"/>
  <c r="L121"/>
  <c r="M121"/>
  <c r="N121"/>
  <c r="O121"/>
  <c r="K122"/>
  <c r="L122"/>
  <c r="N122"/>
  <c r="O122"/>
  <c r="K123"/>
  <c r="T123" s="1"/>
  <c r="L123"/>
  <c r="M123"/>
  <c r="N123"/>
  <c r="O123"/>
  <c r="K124"/>
  <c r="L124"/>
  <c r="N124"/>
  <c r="O124"/>
  <c r="K125"/>
  <c r="T125" s="1"/>
  <c r="L125"/>
  <c r="M125"/>
  <c r="N125"/>
  <c r="O125"/>
  <c r="K126"/>
  <c r="L126"/>
  <c r="N126"/>
  <c r="O126"/>
  <c r="K127"/>
  <c r="T127" s="1"/>
  <c r="L127"/>
  <c r="M127"/>
  <c r="N127"/>
  <c r="O127"/>
  <c r="K128"/>
  <c r="L128"/>
  <c r="N128"/>
  <c r="O128"/>
  <c r="K129"/>
  <c r="T129" s="1"/>
  <c r="L129"/>
  <c r="M129"/>
  <c r="N129"/>
  <c r="O129"/>
  <c r="K130"/>
  <c r="L130"/>
  <c r="N130"/>
  <c r="O130"/>
  <c r="K131"/>
  <c r="T131" s="1"/>
  <c r="L131"/>
  <c r="M131"/>
  <c r="N131"/>
  <c r="O131"/>
  <c r="K132"/>
  <c r="L132"/>
  <c r="N132"/>
  <c r="O132"/>
  <c r="K133"/>
  <c r="T133" s="1"/>
  <c r="L133"/>
  <c r="M133"/>
  <c r="N133"/>
  <c r="O133"/>
  <c r="K134"/>
  <c r="L134"/>
  <c r="N134"/>
  <c r="O134"/>
  <c r="K135"/>
  <c r="T135" s="1"/>
  <c r="L135"/>
  <c r="M135"/>
  <c r="N135"/>
  <c r="O135"/>
  <c r="K136"/>
  <c r="L136"/>
  <c r="N136"/>
  <c r="O136"/>
  <c r="K137"/>
  <c r="T137" s="1"/>
  <c r="L137"/>
  <c r="M137"/>
  <c r="N137"/>
  <c r="O137"/>
  <c r="K138"/>
  <c r="L138"/>
  <c r="N138"/>
  <c r="O138"/>
  <c r="K139"/>
  <c r="T139" s="1"/>
  <c r="L139"/>
  <c r="M139"/>
  <c r="N139"/>
  <c r="O139"/>
  <c r="K140"/>
  <c r="L140"/>
  <c r="N140"/>
  <c r="O140"/>
  <c r="K141"/>
  <c r="T141" s="1"/>
  <c r="L141"/>
  <c r="M141"/>
  <c r="N141"/>
  <c r="O141"/>
  <c r="K142"/>
  <c r="L142"/>
  <c r="N142"/>
  <c r="O142"/>
  <c r="C15" i="38"/>
  <c r="D15"/>
  <c r="E15"/>
  <c r="F15"/>
  <c r="C17"/>
  <c r="D17"/>
  <c r="E17"/>
  <c r="F17"/>
  <c r="C18"/>
  <c r="D18"/>
  <c r="E18"/>
  <c r="F18"/>
  <c r="J23"/>
  <c r="H27"/>
  <c r="H28"/>
  <c r="H29"/>
  <c r="J29" s="1"/>
  <c r="K34"/>
  <c r="K35"/>
  <c r="K36"/>
  <c r="O10" i="39" l="1"/>
  <c r="K10"/>
  <c r="K9" s="1"/>
  <c r="T44"/>
  <c r="L10"/>
  <c r="T132"/>
  <c r="M132"/>
  <c r="T116"/>
  <c r="M116"/>
  <c r="T100"/>
  <c r="M100"/>
  <c r="T92"/>
  <c r="M92"/>
  <c r="T130"/>
  <c r="M130"/>
  <c r="T122"/>
  <c r="M122"/>
  <c r="T106"/>
  <c r="M106"/>
  <c r="T98"/>
  <c r="M98"/>
  <c r="O89"/>
  <c r="K89"/>
  <c r="T60"/>
  <c r="M60"/>
  <c r="J28" i="38"/>
  <c r="T138" i="39"/>
  <c r="M138"/>
  <c r="T114"/>
  <c r="M114"/>
  <c r="T68"/>
  <c r="M68"/>
  <c r="T52"/>
  <c r="M52"/>
  <c r="N46"/>
  <c r="E16" i="38" s="1"/>
  <c r="J27"/>
  <c r="J30" s="1"/>
  <c r="T136" i="39"/>
  <c r="M136"/>
  <c r="T128"/>
  <c r="M128"/>
  <c r="T120"/>
  <c r="M120"/>
  <c r="T112"/>
  <c r="M112"/>
  <c r="T104"/>
  <c r="M104"/>
  <c r="T96"/>
  <c r="M96"/>
  <c r="S89"/>
  <c r="T74"/>
  <c r="M74"/>
  <c r="T66"/>
  <c r="M66"/>
  <c r="T58"/>
  <c r="M58"/>
  <c r="T50"/>
  <c r="M50"/>
  <c r="T140"/>
  <c r="M140"/>
  <c r="T124"/>
  <c r="M124"/>
  <c r="T108"/>
  <c r="M108"/>
  <c r="L46"/>
  <c r="C16" i="38" s="1"/>
  <c r="T70" i="39"/>
  <c r="M70"/>
  <c r="T62"/>
  <c r="M62"/>
  <c r="T54"/>
  <c r="M54"/>
  <c r="O46"/>
  <c r="F16" i="38" s="1"/>
  <c r="T142" i="39"/>
  <c r="M142"/>
  <c r="T134"/>
  <c r="M134"/>
  <c r="T126"/>
  <c r="M126"/>
  <c r="T118"/>
  <c r="M118"/>
  <c r="T110"/>
  <c r="M110"/>
  <c r="T102"/>
  <c r="M102"/>
  <c r="T94"/>
  <c r="M94"/>
  <c r="M89" s="1"/>
  <c r="T72"/>
  <c r="M72"/>
  <c r="T64"/>
  <c r="M64"/>
  <c r="T56"/>
  <c r="M56"/>
  <c r="T48"/>
  <c r="S46"/>
  <c r="M48"/>
  <c r="M46" s="1"/>
  <c r="K46"/>
  <c r="T46" s="1"/>
  <c r="O9"/>
  <c r="O7" s="1"/>
  <c r="T91"/>
  <c r="M45"/>
  <c r="M43"/>
  <c r="M41"/>
  <c r="M39"/>
  <c r="M37"/>
  <c r="M35"/>
  <c r="M33"/>
  <c r="M31"/>
  <c r="M29"/>
  <c r="M27"/>
  <c r="M25"/>
  <c r="M23"/>
  <c r="M21"/>
  <c r="M19"/>
  <c r="M17"/>
  <c r="M15"/>
  <c r="M13"/>
  <c r="M10" s="1"/>
  <c r="S10"/>
  <c r="M9" l="1"/>
  <c r="M7" s="1"/>
  <c r="D19" i="38" s="1"/>
  <c r="D16"/>
  <c r="T89" i="39"/>
  <c r="F19" i="38"/>
  <c r="F20" s="1"/>
  <c r="E22" s="1"/>
  <c r="K7" i="39"/>
  <c r="N9"/>
  <c r="N7" s="1"/>
  <c r="E19" i="38" s="1"/>
  <c r="E20" s="1"/>
  <c r="L9" i="39"/>
  <c r="L7" s="1"/>
  <c r="C19" i="38" s="1"/>
  <c r="C20" s="1"/>
  <c r="S9" i="39"/>
  <c r="T10"/>
  <c r="S7" l="1"/>
  <c r="T7" s="1"/>
  <c r="C28" i="38"/>
  <c r="E28" s="1"/>
  <c r="C27"/>
  <c r="T9" i="39"/>
  <c r="D20" i="38"/>
  <c r="E21" s="1"/>
  <c r="E23" s="1"/>
  <c r="C29" l="1"/>
  <c r="E29" s="1"/>
  <c r="E27"/>
  <c r="C30" l="1"/>
  <c r="E30"/>
  <c r="B33" s="1"/>
</calcChain>
</file>

<file path=xl/sharedStrings.xml><?xml version="1.0" encoding="utf-8"?>
<sst xmlns="http://schemas.openxmlformats.org/spreadsheetml/2006/main" count="625" uniqueCount="348">
  <si>
    <t>Dodávka</t>
  </si>
  <si>
    <t>Celkem</t>
  </si>
  <si>
    <t>ks</t>
  </si>
  <si>
    <t>kus</t>
  </si>
  <si>
    <t>HSV</t>
  </si>
  <si>
    <t>m</t>
  </si>
  <si>
    <t>Montáž</t>
  </si>
  <si>
    <t>.</t>
  </si>
  <si>
    <t>soubor</t>
  </si>
  <si>
    <t>Položkový rozpočet</t>
  </si>
  <si>
    <t>Název</t>
  </si>
  <si>
    <t>Oddíl</t>
  </si>
  <si>
    <t>SOUBOR</t>
  </si>
  <si>
    <t>Přesun zařiz předměty objekt v -6m</t>
  </si>
  <si>
    <t>998725101</t>
  </si>
  <si>
    <t>P</t>
  </si>
  <si>
    <t>Plastová mřížka 20x20</t>
  </si>
  <si>
    <t>725981123</t>
  </si>
  <si>
    <t>Dvířka T 20/20</t>
  </si>
  <si>
    <t>725980123</t>
  </si>
  <si>
    <t>Osazení LOZ- liniový žlábek</t>
  </si>
  <si>
    <t>725869220</t>
  </si>
  <si>
    <t>liniová vpusť se zápach uzávěrem, lapačem nečistot</t>
  </si>
  <si>
    <t>725869223</t>
  </si>
  <si>
    <t>Nerez liniový žlábek do sprch. koutu</t>
  </si>
  <si>
    <t>725869221</t>
  </si>
  <si>
    <t>Hydrant systém prosklený D 25x30 m</t>
  </si>
  <si>
    <t>722241156</t>
  </si>
  <si>
    <t>MTZ Lapač tuků</t>
  </si>
  <si>
    <t>725920134</t>
  </si>
  <si>
    <t>Lapač tuků</t>
  </si>
  <si>
    <t>725920133</t>
  </si>
  <si>
    <t>Zápach uzávěr podlaha DN50</t>
  </si>
  <si>
    <t>725866321</t>
  </si>
  <si>
    <t>Uzávěrka zápach podomítková pračková</t>
  </si>
  <si>
    <t>725860108</t>
  </si>
  <si>
    <t>Mtž boxů ostatních typů</t>
  </si>
  <si>
    <t>725249102</t>
  </si>
  <si>
    <t>Jednokřídlé dveře s pevnou stěnou</t>
  </si>
  <si>
    <t>725244456</t>
  </si>
  <si>
    <t>Mtž bat sprch nástěnné nastav výška</t>
  </si>
  <si>
    <t>725849200</t>
  </si>
  <si>
    <t>Baterie  páka sprcha  G 1/2 včetně sprch. setu</t>
  </si>
  <si>
    <t>725841214</t>
  </si>
  <si>
    <t>Mtž baterií umyv-dřez</t>
  </si>
  <si>
    <t>725829202</t>
  </si>
  <si>
    <t>MTZ Baterie pro výlevku</t>
  </si>
  <si>
    <t>725821558</t>
  </si>
  <si>
    <t>Baterie  dřezová, otáčivá</t>
  </si>
  <si>
    <t>725821212</t>
  </si>
  <si>
    <t>Baterie výlevka zeď páka</t>
  </si>
  <si>
    <t>725821111</t>
  </si>
  <si>
    <t>Bat umyv stojánkové T 850 G 1/2</t>
  </si>
  <si>
    <t>725820359</t>
  </si>
  <si>
    <t>Bat umyv stojánkové invalidní, dlouhá páka G 1/2</t>
  </si>
  <si>
    <t>725820314</t>
  </si>
  <si>
    <t>Mtž ventilů nástěnných G 3/4</t>
  </si>
  <si>
    <t>725819202</t>
  </si>
  <si>
    <t>Mtž ventilů nástěnných G 1/2</t>
  </si>
  <si>
    <t>725819201</t>
  </si>
  <si>
    <t>Ventil rohový  1/2</t>
  </si>
  <si>
    <t>725810403</t>
  </si>
  <si>
    <t>Ventil pračkový G 3/4</t>
  </si>
  <si>
    <t>725810102</t>
  </si>
  <si>
    <t>MTZ Výlevka diturvitová 7101/2</t>
  </si>
  <si>
    <t>725332320</t>
  </si>
  <si>
    <t>Výlevka keramická -kovová mřížka</t>
  </si>
  <si>
    <t>725331112</t>
  </si>
  <si>
    <t>MTZ předstěnové instalace pro výlevku</t>
  </si>
  <si>
    <t>725331115</t>
  </si>
  <si>
    <t>Ovládací tlačítko pro výlevku</t>
  </si>
  <si>
    <t>725331114</t>
  </si>
  <si>
    <t>předstěnová inst. souprava pro výlevku</t>
  </si>
  <si>
    <t>725331113</t>
  </si>
  <si>
    <t>Mtž umyvadel na šrouby do zdiva</t>
  </si>
  <si>
    <t>725219401</t>
  </si>
  <si>
    <t>sifon um.</t>
  </si>
  <si>
    <t>725212369</t>
  </si>
  <si>
    <t>sifon um. invalid.</t>
  </si>
  <si>
    <t>Umyvadlo dit Invalidní</t>
  </si>
  <si>
    <t>725212210</t>
  </si>
  <si>
    <t>Umyv dit na šrouby+T1015 č 1309</t>
  </si>
  <si>
    <t>725212410</t>
  </si>
  <si>
    <t>Zdroj napájecí AZPZAC pro dva pisoáry</t>
  </si>
  <si>
    <t>725122112</t>
  </si>
  <si>
    <t>Zdroj napájecí pro jeden pisoár</t>
  </si>
  <si>
    <t>725122111</t>
  </si>
  <si>
    <t xml:space="preserve"> Předstěnová inst.souprava pro pisoár montáž</t>
  </si>
  <si>
    <t>725121413</t>
  </si>
  <si>
    <t xml:space="preserve"> Předstěnová inst.souprava pro pisoár</t>
  </si>
  <si>
    <t>725121412</t>
  </si>
  <si>
    <t xml:space="preserve">Dělící stěna keramická </t>
  </si>
  <si>
    <t>725122113</t>
  </si>
  <si>
    <t>Pis. sifon</t>
  </si>
  <si>
    <t>725122115</t>
  </si>
  <si>
    <t>Pisoár automat</t>
  </si>
  <si>
    <t>725121311</t>
  </si>
  <si>
    <t>Mtž klozet mís závěsných</t>
  </si>
  <si>
    <t>725119213</t>
  </si>
  <si>
    <t>Klozet keramický závěs</t>
  </si>
  <si>
    <t>725112161</t>
  </si>
  <si>
    <t>Madlo sklopné a pevné pro těl.postižené</t>
  </si>
  <si>
    <t>725112212</t>
  </si>
  <si>
    <t>Záchodové sedátko na WC invalidní</t>
  </si>
  <si>
    <t>725112155</t>
  </si>
  <si>
    <t>Klozet keramický závěsný pro těl.postižené</t>
  </si>
  <si>
    <t>725112211</t>
  </si>
  <si>
    <t>Sedátko antibakt. pro klozet keramický</t>
  </si>
  <si>
    <t>725112152</t>
  </si>
  <si>
    <t>Ovládací tlačítko</t>
  </si>
  <si>
    <t>725112150</t>
  </si>
  <si>
    <t>Mtž WC modulu</t>
  </si>
  <si>
    <t>725112149</t>
  </si>
  <si>
    <t>Souprava zvukoizolační WC</t>
  </si>
  <si>
    <t>725112148</t>
  </si>
  <si>
    <t>WC modul  ovl  zepředu</t>
  </si>
  <si>
    <t>725112145</t>
  </si>
  <si>
    <t>Seznam položek pro oddíl :</t>
  </si>
  <si>
    <t>kompletace ZT</t>
  </si>
  <si>
    <t>PSV</t>
  </si>
  <si>
    <t>O</t>
  </si>
  <si>
    <t>725</t>
  </si>
  <si>
    <t>Přesun vodovod objekt v -6m</t>
  </si>
  <si>
    <t>998722101</t>
  </si>
  <si>
    <t>Hygienický rozbor vody</t>
  </si>
  <si>
    <t>722290238</t>
  </si>
  <si>
    <t>Zkouška tlak potr DN 100</t>
  </si>
  <si>
    <t>722290215</t>
  </si>
  <si>
    <t>Výrobní dokumentace umístění protipožárních ucpávek</t>
  </si>
  <si>
    <t>722259116</t>
  </si>
  <si>
    <t>Protipožární ucpávky</t>
  </si>
  <si>
    <t>722259115</t>
  </si>
  <si>
    <t>Mtž vodov armatur 2závity G 6/4</t>
  </si>
  <si>
    <t>722239105</t>
  </si>
  <si>
    <t>Mtž vodov armatur 2závity G 5/4</t>
  </si>
  <si>
    <t>722239104</t>
  </si>
  <si>
    <t>Mtž vodov armatur 2závity G 3/4</t>
  </si>
  <si>
    <t>722239102</t>
  </si>
  <si>
    <t>Mtž vodov armatur 2závity G 1</t>
  </si>
  <si>
    <t>722239103</t>
  </si>
  <si>
    <t>Šroubení regulační 1/2"</t>
  </si>
  <si>
    <t>722225301</t>
  </si>
  <si>
    <t>Filtr mosaz 2x 6/4"</t>
  </si>
  <si>
    <t>722234267</t>
  </si>
  <si>
    <t>Ventil zpětný  G 6/4</t>
  </si>
  <si>
    <t>722231074</t>
  </si>
  <si>
    <t>Kulový kohout R250DS 11/2"vyp+páčka</t>
  </si>
  <si>
    <t>722232065</t>
  </si>
  <si>
    <t>Kulový kohout R250D 1 1/2" páčka</t>
  </si>
  <si>
    <t>722232047</t>
  </si>
  <si>
    <t>Kulový kohout R250D 11/4" páčka</t>
  </si>
  <si>
    <t>722232046</t>
  </si>
  <si>
    <t>Kulový kohout R250D 1"páčka</t>
  </si>
  <si>
    <t>722232045</t>
  </si>
  <si>
    <t>Kulový kohout R250D 3/4"páčka</t>
  </si>
  <si>
    <t>722232044</t>
  </si>
  <si>
    <t>Kohout plnicí a vypouštěcí DN 15</t>
  </si>
  <si>
    <t>722224111</t>
  </si>
  <si>
    <t>Nástěnka K 247</t>
  </si>
  <si>
    <t>722220111</t>
  </si>
  <si>
    <t>Plastové potrubí izolace PE -D 75</t>
  </si>
  <si>
    <t>722182118</t>
  </si>
  <si>
    <t>Plastové potrubí izolace PE -D 63</t>
  </si>
  <si>
    <t>722182117</t>
  </si>
  <si>
    <t>Plastové potrubí izolace PE -D 50</t>
  </si>
  <si>
    <t>722182116</t>
  </si>
  <si>
    <t>Plastové potrubí izolace PE -D 40</t>
  </si>
  <si>
    <t>722182115</t>
  </si>
  <si>
    <t>Plastové potrubí izolace PE -D 32</t>
  </si>
  <si>
    <t>722182114</t>
  </si>
  <si>
    <t>Plastové potrubí izolace PE -D 25</t>
  </si>
  <si>
    <t>722182113</t>
  </si>
  <si>
    <t>Plastové potrubí izolace PE -D 20</t>
  </si>
  <si>
    <t>722182112</t>
  </si>
  <si>
    <t>Upevnění výpustku DN 25</t>
  </si>
  <si>
    <t>722190403</t>
  </si>
  <si>
    <t>Upevnění výpustku DN 20</t>
  </si>
  <si>
    <t>722190402</t>
  </si>
  <si>
    <t>Upevnění výpustku DN 15</t>
  </si>
  <si>
    <t>722190401</t>
  </si>
  <si>
    <t>Potrubí ocelzáv pozink 11343 DN 50</t>
  </si>
  <si>
    <t>722130236</t>
  </si>
  <si>
    <t>Potrubí ocelzáv pozink 11343 DN 40</t>
  </si>
  <si>
    <t>722130235</t>
  </si>
  <si>
    <t>Potrubí ocelzáv pozink 11343 DN 32</t>
  </si>
  <si>
    <t>722130234</t>
  </si>
  <si>
    <t>Potrubí ocelzáv pozink 11343 DN 25</t>
  </si>
  <si>
    <t>722130233</t>
  </si>
  <si>
    <t xml:space="preserve">Zlab pozink. </t>
  </si>
  <si>
    <t>722176041</t>
  </si>
  <si>
    <t>Rozvody z plastů polyfuze -D 75mm</t>
  </si>
  <si>
    <t>722176018</t>
  </si>
  <si>
    <t>Rozvody z plastů polyfuze -D 63mm</t>
  </si>
  <si>
    <t>722176017</t>
  </si>
  <si>
    <t>Rozvody z plastů polyfuze -D 50mm</t>
  </si>
  <si>
    <t>722176016</t>
  </si>
  <si>
    <t>Rozvody z plastů polyfuze -D 40mm</t>
  </si>
  <si>
    <t>722176015</t>
  </si>
  <si>
    <t>Rozvody z plastů polyfuze -D 32mm</t>
  </si>
  <si>
    <t>722176014</t>
  </si>
  <si>
    <t>Rozvody z plastů polyfuze -D 25mm</t>
  </si>
  <si>
    <t>722176013</t>
  </si>
  <si>
    <t>Rozvody z plastů polyfuze -D 20mm</t>
  </si>
  <si>
    <t>722176012</t>
  </si>
  <si>
    <t>vodovod vnitřní</t>
  </si>
  <si>
    <t>722</t>
  </si>
  <si>
    <t>Přesun kanalizace objekt v -6m</t>
  </si>
  <si>
    <t>998721101</t>
  </si>
  <si>
    <t>Vyčištění a kamerová zkouška stávající přípojky kanalizace</t>
  </si>
  <si>
    <t>721290124</t>
  </si>
  <si>
    <t>Zkouška těs kanal vodou -DN 200</t>
  </si>
  <si>
    <t>721290112</t>
  </si>
  <si>
    <t>Vyvedení kanal výpustek D 110</t>
  </si>
  <si>
    <t>721194109</t>
  </si>
  <si>
    <t>Vyvedení kanal výpustek D 75</t>
  </si>
  <si>
    <t>721194107</t>
  </si>
  <si>
    <t>Vyvedení kanal výpustek D 50</t>
  </si>
  <si>
    <t>721194105</t>
  </si>
  <si>
    <t>Vyvedení kanal výpustek D 40</t>
  </si>
  <si>
    <t>721194104</t>
  </si>
  <si>
    <t>Vyvedení kanal výpustek D 32</t>
  </si>
  <si>
    <t>721194103</t>
  </si>
  <si>
    <t>Střešní vpust s el. ohřevem DN 100</t>
  </si>
  <si>
    <t>721271105</t>
  </si>
  <si>
    <t>Čistící kus DN 125</t>
  </si>
  <si>
    <t>721273220</t>
  </si>
  <si>
    <t>Čistící kus DN 110</t>
  </si>
  <si>
    <t>Čistící kus DN 75</t>
  </si>
  <si>
    <t>721273219</t>
  </si>
  <si>
    <t>čistící kus DN 50</t>
  </si>
  <si>
    <t>721273217</t>
  </si>
  <si>
    <t>Přivzdušňovací ventil</t>
  </si>
  <si>
    <t>721273218</t>
  </si>
  <si>
    <t>Hlavice ventilační  DN 100</t>
  </si>
  <si>
    <t>721273215</t>
  </si>
  <si>
    <t>Izolace návleková z pěnového PE DN 125</t>
  </si>
  <si>
    <t>721175028</t>
  </si>
  <si>
    <t>Izolace návleková z pěnového PE DN 100</t>
  </si>
  <si>
    <t>721175027</t>
  </si>
  <si>
    <t>Izolace návleková z pěnového PE DN 70</t>
  </si>
  <si>
    <t>721175026</t>
  </si>
  <si>
    <t>Izolace návleková z pěnového PE DN 50</t>
  </si>
  <si>
    <t>721175025</t>
  </si>
  <si>
    <t>Izolace návleková z pěnového PE DN 40</t>
  </si>
  <si>
    <t>721175024</t>
  </si>
  <si>
    <t>Kanal potr PP odpad hrdlové DN 125</t>
  </si>
  <si>
    <t>721174026</t>
  </si>
  <si>
    <t>Kanal potr PP odpad hrdlové DN 100</t>
  </si>
  <si>
    <t>721174025</t>
  </si>
  <si>
    <t>Kanal potr PP odpadní hrdlové DN 70</t>
  </si>
  <si>
    <t>721174024</t>
  </si>
  <si>
    <t>Kanal potr PP odpadní hrdlové DN 50</t>
  </si>
  <si>
    <t>721174023</t>
  </si>
  <si>
    <t>Kanal potr PP odpadní hrdlové DN 40</t>
  </si>
  <si>
    <t>721174022</t>
  </si>
  <si>
    <t>Kanal potr PP odpadní hrdlové DN 32</t>
  </si>
  <si>
    <t>721174021</t>
  </si>
  <si>
    <t>Kan potr PVC sys KG lež DN 150 vni</t>
  </si>
  <si>
    <t>721173403</t>
  </si>
  <si>
    <t>Kan potr PVC sys KG lež DN 125 vni</t>
  </si>
  <si>
    <t>721173402</t>
  </si>
  <si>
    <t>Kan potr PVC sys KG lež DN 100 vni</t>
  </si>
  <si>
    <t>721173401</t>
  </si>
  <si>
    <t>kapsa š.200 mm</t>
  </si>
  <si>
    <t>721110106</t>
  </si>
  <si>
    <t>Prostupy v základech</t>
  </si>
  <si>
    <t>721173305</t>
  </si>
  <si>
    <t>MTZ šachty kanalizační</t>
  </si>
  <si>
    <t>721100903</t>
  </si>
  <si>
    <t>Šachta PVC 425/Dn 150</t>
  </si>
  <si>
    <t>721100901</t>
  </si>
  <si>
    <t>kanalizace vnitřní</t>
  </si>
  <si>
    <t>721</t>
  </si>
  <si>
    <t>Toto je první objekt</t>
  </si>
  <si>
    <t>B</t>
  </si>
  <si>
    <t>001</t>
  </si>
  <si>
    <t>Cena vč. DPH</t>
  </si>
  <si>
    <t>% Dph</t>
  </si>
  <si>
    <t>Nhod/Mj</t>
  </si>
  <si>
    <t>Hm2[t]/Mj</t>
  </si>
  <si>
    <t>Hm1[t]/Mj</t>
  </si>
  <si>
    <t>Přirážky</t>
  </si>
  <si>
    <t>HZS</t>
  </si>
  <si>
    <t>Cena
celkem</t>
  </si>
  <si>
    <t>Sazba</t>
  </si>
  <si>
    <t>Mj</t>
  </si>
  <si>
    <t>Množství Mj</t>
  </si>
  <si>
    <t>Popis řádku</t>
  </si>
  <si>
    <t>Číslo(SKP)</t>
  </si>
  <si>
    <t>Ř</t>
  </si>
  <si>
    <t>Druh</t>
  </si>
  <si>
    <t>Objekt</t>
  </si>
  <si>
    <t>Zakázka :</t>
  </si>
  <si>
    <t>Dph</t>
  </si>
  <si>
    <t>Normohodiny</t>
  </si>
  <si>
    <t>Hmoty2[t] za Mj</t>
  </si>
  <si>
    <t>Hmoty1[t] za Mj</t>
  </si>
  <si>
    <t>Cena celkem</t>
  </si>
  <si>
    <t>Sazba [Kč]</t>
  </si>
  <si>
    <t>Množství [Mj]</t>
  </si>
  <si>
    <t>Řádek</t>
  </si>
  <si>
    <t>.Hdr</t>
  </si>
  <si>
    <t>Náklady/MJ</t>
  </si>
  <si>
    <t>Počet MJ</t>
  </si>
  <si>
    <t>Název MJ</t>
  </si>
  <si>
    <t>Účelové měrné jednotky (bez DPH)</t>
  </si>
  <si>
    <t>Celkové náklady (Rozpočet +Ostatní) vč. DPH</t>
  </si>
  <si>
    <t>Razítko:</t>
  </si>
  <si>
    <t>Dne:</t>
  </si>
  <si>
    <t>Daň</t>
  </si>
  <si>
    <t>Základna</t>
  </si>
  <si>
    <t>Základ</t>
  </si>
  <si>
    <t>Sazba[%]</t>
  </si>
  <si>
    <t>Dílčí DPH</t>
  </si>
  <si>
    <t>Daň z přidané hodnoty (Rozpočet+Ostatní)</t>
  </si>
  <si>
    <t>Celkové ostatní náklady</t>
  </si>
  <si>
    <t>Celkové rozpočtové náklady (bezDPH)</t>
  </si>
  <si>
    <t>Odsouhlasil:</t>
  </si>
  <si>
    <t>Základní rozpočtové náklady</t>
  </si>
  <si>
    <t>OST</t>
  </si>
  <si>
    <t>VRN</t>
  </si>
  <si>
    <t>MON</t>
  </si>
  <si>
    <t>Sazba DPH</t>
  </si>
  <si>
    <t>Částka</t>
  </si>
  <si>
    <t>Název nákladu</t>
  </si>
  <si>
    <t>Typ oddílu</t>
  </si>
  <si>
    <t>Vypracoval:</t>
  </si>
  <si>
    <t>Ostatní náklady</t>
  </si>
  <si>
    <t>Rozpočtové náklady [Kč]</t>
  </si>
  <si>
    <t>c:\rozpnz\localdata\Data;801;Stavební úpravy objektu Dopravního podniku Ostrava</t>
  </si>
  <si>
    <t>Soubor :</t>
  </si>
  <si>
    <t>24/11/2019</t>
  </si>
  <si>
    <t>Datum :</t>
  </si>
  <si>
    <t>Zpracoval :</t>
  </si>
  <si>
    <t>Archivní číslo :</t>
  </si>
  <si>
    <t>Projektant :</t>
  </si>
  <si>
    <t>Dodatek číslo :</t>
  </si>
  <si>
    <t>Objednal :</t>
  </si>
  <si>
    <t>Rozpočet číslo :</t>
  </si>
  <si>
    <t>Investor :</t>
  </si>
  <si>
    <t>Stavební objekt číslo :</t>
  </si>
  <si>
    <t>Umístění :</t>
  </si>
  <si>
    <t>801</t>
  </si>
  <si>
    <t>Zakázka číslo :</t>
  </si>
  <si>
    <t>Faktura :</t>
  </si>
  <si>
    <t>Část :</t>
  </si>
  <si>
    <t>Stavební úpravy objektu Dopravního podniku Ostrava - II. etapa</t>
  </si>
  <si>
    <t>Krycí list zadání</t>
  </si>
</sst>
</file>

<file path=xl/styles.xml><?xml version="1.0" encoding="utf-8"?>
<styleSheet xmlns="http://schemas.openxmlformats.org/spreadsheetml/2006/main">
  <numFmts count="13">
    <numFmt numFmtId="44" formatCode="_-* #,##0.00\ &quot;Kč&quot;_-;\-* #,##0.00\ &quot;Kč&quot;_-;_-* &quot;-&quot;??\ &quot;Kč&quot;_-;_-@_-"/>
    <numFmt numFmtId="168" formatCode="#,##0.000"/>
    <numFmt numFmtId="176" formatCode="_(&quot;Kč&quot;* #,##0.00_);_(&quot;Kč&quot;* \(#,##0.00\);_(&quot;Kč&quot;* &quot;-&quot;??_);_(@_)"/>
    <numFmt numFmtId="179" formatCode="_-* #,##0.00\,_K_č_-;\-* #,##0.00\,_K_č_-;_-* \-??\ _K_č_-;_-@_-"/>
    <numFmt numFmtId="180" formatCode="#,##0.00;\-#,##0.00;&quot;&quot;"/>
    <numFmt numFmtId="181" formatCode="0&quot; %&quot;"/>
    <numFmt numFmtId="182" formatCode="#,##0.000;\-#,##0.000;&quot;&quot;"/>
    <numFmt numFmtId="183" formatCode="#,##0.00&quot; Kč&quot;;\-#,##0.00&quot; Kč&quot;;&quot;&quot;"/>
    <numFmt numFmtId="184" formatCode="#,##0.000##"/>
    <numFmt numFmtId="185" formatCode="#,##0.00&quot; Kč&quot;;\-#,##0.00&quot; Kč&quot;"/>
    <numFmt numFmtId="186" formatCode="#,##0.00&quot; Kč&quot;;[Red]\-#,##0.00&quot; Kč&quot;"/>
    <numFmt numFmtId="187" formatCode="#,##0.00;;&quot;&quot;"/>
    <numFmt numFmtId="188" formatCode="#,##0.00;\-#,###,##0.00;&quot;&quot;"/>
  </numFmts>
  <fonts count="4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8"/>
      <name val="Arial CE"/>
      <family val="2"/>
    </font>
    <font>
      <sz val="10"/>
      <name val="Arial CE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2"/>
      <name val="formata"/>
      <charset val="238"/>
    </font>
    <font>
      <b/>
      <sz val="10"/>
      <name val="Arial CE"/>
      <family val="2"/>
      <charset val="238"/>
    </font>
    <font>
      <i/>
      <sz val="10"/>
      <color indexed="18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8"/>
      <name val="Arial"/>
      <family val="2"/>
      <charset val="1"/>
    </font>
    <font>
      <sz val="10"/>
      <color indexed="8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.5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.5"/>
      <color indexed="8"/>
      <name val="Arial"/>
      <family val="2"/>
      <charset val="238"/>
    </font>
    <font>
      <sz val="8"/>
      <color indexed="8"/>
      <name val="Arial"/>
      <family val="2"/>
      <charset val="1"/>
    </font>
    <font>
      <b/>
      <sz val="10.5"/>
      <color indexed="14"/>
      <name val="Arial"/>
      <family val="2"/>
      <charset val="238"/>
    </font>
    <font>
      <sz val="10.5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4"/>
      <name val="Arial"/>
      <family val="2"/>
      <charset val="238"/>
    </font>
    <font>
      <sz val="10"/>
      <color indexed="8"/>
      <name val="Andale Sans UI;Arial Unicode MS"/>
      <family val="1"/>
      <charset val="238"/>
    </font>
    <font>
      <b/>
      <i/>
      <sz val="16"/>
      <name val="Arial"/>
      <family val="2"/>
      <charset val="238"/>
    </font>
    <font>
      <b/>
      <i/>
      <sz val="11"/>
      <name val="Arial CE"/>
      <family val="2"/>
      <charset val="238"/>
    </font>
    <font>
      <b/>
      <sz val="12"/>
      <color indexed="8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b/>
      <i/>
      <sz val="12"/>
      <color indexed="8"/>
      <name val="Arial"/>
      <family val="2"/>
      <charset val="1"/>
    </font>
    <font>
      <i/>
      <sz val="10"/>
      <color indexed="8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4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13"/>
      </patternFill>
    </fill>
    <fill>
      <patternFill patternType="solid">
        <fgColor indexed="22"/>
        <bgColor indexed="31"/>
      </patternFill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</borders>
  <cellStyleXfs count="42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2" fillId="0" borderId="0"/>
    <xf numFmtId="0" fontId="6" fillId="0" borderId="0" applyNumberFormat="0" applyFill="0" applyBorder="0" applyProtection="0"/>
    <xf numFmtId="0" fontId="6" fillId="0" borderId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5" fillId="0" borderId="0"/>
    <xf numFmtId="0" fontId="15" fillId="0" borderId="0"/>
    <xf numFmtId="0" fontId="12" fillId="0" borderId="0"/>
    <xf numFmtId="0" fontId="17" fillId="0" borderId="0" applyNumberFormat="0" applyFill="0" applyBorder="0" applyAlignment="0" applyProtection="0">
      <alignment vertical="top"/>
      <protection locked="0"/>
    </xf>
    <xf numFmtId="176" fontId="12" fillId="0" borderId="0" applyFont="0" applyFill="0" applyBorder="0" applyAlignment="0" applyProtection="0"/>
    <xf numFmtId="0" fontId="12" fillId="0" borderId="0"/>
    <xf numFmtId="0" fontId="18" fillId="0" borderId="0"/>
    <xf numFmtId="4" fontId="19" fillId="2" borderId="0" applyBorder="0"/>
    <xf numFmtId="168" fontId="19" fillId="2" borderId="0" applyBorder="0"/>
    <xf numFmtId="0" fontId="19" fillId="0" borderId="0" applyBorder="0" applyProtection="0">
      <alignment horizontal="left"/>
    </xf>
    <xf numFmtId="4" fontId="8" fillId="2" borderId="0"/>
    <xf numFmtId="4" fontId="8" fillId="0" borderId="0" applyBorder="0" applyProtection="0">
      <protection locked="0"/>
    </xf>
    <xf numFmtId="168" fontId="8" fillId="2" borderId="0" applyBorder="0"/>
    <xf numFmtId="168" fontId="8" fillId="0" borderId="0" applyBorder="0" applyProtection="0"/>
    <xf numFmtId="168" fontId="8" fillId="0" borderId="0" applyBorder="0" applyProtection="0"/>
    <xf numFmtId="49" fontId="8" fillId="0" borderId="4" applyBorder="0" applyProtection="0">
      <alignment horizontal="left"/>
    </xf>
    <xf numFmtId="0" fontId="8" fillId="0" borderId="4" applyBorder="0" applyProtection="0">
      <alignment horizontal="left"/>
      <protection locked="0"/>
    </xf>
    <xf numFmtId="49" fontId="8" fillId="0" borderId="4" applyBorder="0" applyProtection="0">
      <alignment horizontal="left"/>
    </xf>
    <xf numFmtId="49" fontId="8" fillId="0" borderId="0" applyBorder="0" applyProtection="0">
      <alignment horizontal="center"/>
    </xf>
    <xf numFmtId="49" fontId="7" fillId="0" borderId="0" applyBorder="0" applyProtection="0"/>
    <xf numFmtId="49" fontId="7" fillId="0" borderId="0" applyBorder="0" applyProtection="0">
      <alignment horizontal="center"/>
      <protection locked="0"/>
    </xf>
    <xf numFmtId="0" fontId="20" fillId="2" borderId="0">
      <alignment horizontal="right"/>
    </xf>
    <xf numFmtId="49" fontId="21" fillId="0" borderId="0" applyProtection="0"/>
    <xf numFmtId="4" fontId="8" fillId="0" borderId="2" applyProtection="0"/>
    <xf numFmtId="168" fontId="8" fillId="0" borderId="2"/>
    <xf numFmtId="0" fontId="8" fillId="0" borderId="3" applyProtection="0">
      <alignment horizontal="center"/>
    </xf>
    <xf numFmtId="0" fontId="8" fillId="0" borderId="0" applyProtection="0"/>
    <xf numFmtId="0" fontId="9" fillId="0" borderId="0"/>
    <xf numFmtId="0" fontId="13" fillId="0" borderId="0"/>
    <xf numFmtId="0" fontId="9" fillId="0" borderId="0" applyAlignment="0">
      <alignment vertical="top" wrapText="1"/>
      <protection locked="0"/>
    </xf>
  </cellStyleXfs>
  <cellXfs count="174">
    <xf numFmtId="0" fontId="0" fillId="0" borderId="0" xfId="0"/>
    <xf numFmtId="0" fontId="9" fillId="0" borderId="0" xfId="39"/>
    <xf numFmtId="0" fontId="9" fillId="0" borderId="0" xfId="39" applyFont="1" applyBorder="1"/>
    <xf numFmtId="0" fontId="9" fillId="0" borderId="0" xfId="39" applyFont="1" applyBorder="1" applyAlignment="1">
      <alignment horizontal="right"/>
    </xf>
    <xf numFmtId="168" fontId="9" fillId="0" borderId="0" xfId="39" applyNumberFormat="1" applyFont="1" applyBorder="1"/>
    <xf numFmtId="4" fontId="9" fillId="0" borderId="0" xfId="39" applyNumberFormat="1" applyFont="1" applyBorder="1"/>
    <xf numFmtId="0" fontId="9" fillId="0" borderId="0" xfId="39" applyFont="1" applyBorder="1" applyAlignment="1">
      <alignment horizontal="center"/>
    </xf>
    <xf numFmtId="0" fontId="9" fillId="0" borderId="0" xfId="39" applyFont="1" applyFill="1" applyBorder="1"/>
    <xf numFmtId="179" fontId="9" fillId="3" borderId="0" xfId="39" applyNumberFormat="1" applyFont="1" applyFill="1" applyBorder="1" applyAlignment="1">
      <alignment horizontal="right" vertical="top"/>
    </xf>
    <xf numFmtId="180" fontId="22" fillId="3" borderId="1" xfId="39" applyNumberFormat="1" applyFont="1" applyFill="1" applyBorder="1" applyAlignment="1">
      <alignment horizontal="right" vertical="top"/>
    </xf>
    <xf numFmtId="181" fontId="22" fillId="3" borderId="1" xfId="39" applyNumberFormat="1" applyFont="1" applyFill="1" applyBorder="1" applyAlignment="1">
      <alignment horizontal="right" vertical="top"/>
    </xf>
    <xf numFmtId="182" fontId="9" fillId="3" borderId="1" xfId="39" applyNumberFormat="1" applyFont="1" applyFill="1" applyBorder="1" applyAlignment="1">
      <alignment vertical="top"/>
    </xf>
    <xf numFmtId="180" fontId="9" fillId="3" borderId="1" xfId="39" applyNumberFormat="1" applyFont="1" applyFill="1" applyBorder="1" applyAlignment="1">
      <alignment vertical="top"/>
    </xf>
    <xf numFmtId="180" fontId="23" fillId="3" borderId="1" xfId="39" applyNumberFormat="1" applyFont="1" applyFill="1" applyBorder="1" applyAlignment="1">
      <alignment vertical="top"/>
    </xf>
    <xf numFmtId="183" fontId="14" fillId="3" borderId="1" xfId="39" applyNumberFormat="1" applyFont="1" applyFill="1" applyBorder="1" applyAlignment="1">
      <alignment vertical="top"/>
    </xf>
    <xf numFmtId="4" fontId="9" fillId="3" borderId="1" xfId="39" applyNumberFormat="1" applyFont="1" applyFill="1" applyBorder="1" applyAlignment="1">
      <alignment vertical="top"/>
    </xf>
    <xf numFmtId="0" fontId="9" fillId="3" borderId="1" xfId="39" applyFont="1" applyFill="1" applyBorder="1" applyAlignment="1">
      <alignment horizontal="center" vertical="top"/>
    </xf>
    <xf numFmtId="184" fontId="9" fillId="3" borderId="1" xfId="39" applyNumberFormat="1" applyFont="1" applyFill="1" applyBorder="1" applyAlignment="1">
      <alignment vertical="top"/>
    </xf>
    <xf numFmtId="0" fontId="9" fillId="3" borderId="1" xfId="39" applyFont="1" applyFill="1" applyBorder="1" applyAlignment="1">
      <alignment vertical="top" wrapText="1"/>
    </xf>
    <xf numFmtId="0" fontId="14" fillId="3" borderId="1" xfId="39" applyFont="1" applyFill="1" applyBorder="1" applyAlignment="1">
      <alignment vertical="top"/>
    </xf>
    <xf numFmtId="0" fontId="14" fillId="3" borderId="1" xfId="39" applyFont="1" applyFill="1" applyBorder="1" applyAlignment="1">
      <alignment horizontal="center" vertical="top"/>
    </xf>
    <xf numFmtId="0" fontId="23" fillId="3" borderId="1" xfId="39" applyFont="1" applyFill="1" applyBorder="1" applyAlignment="1">
      <alignment horizontal="center" vertical="top"/>
    </xf>
    <xf numFmtId="0" fontId="9" fillId="3" borderId="0" xfId="39" applyFont="1" applyFill="1" applyBorder="1" applyAlignment="1">
      <alignment vertical="top"/>
    </xf>
    <xf numFmtId="0" fontId="9" fillId="3" borderId="0" xfId="39" applyFont="1" applyFill="1" applyBorder="1"/>
    <xf numFmtId="4" fontId="24" fillId="4" borderId="0" xfId="39" applyNumberFormat="1" applyFont="1" applyFill="1" applyBorder="1" applyAlignment="1">
      <alignment horizontal="right" vertical="top"/>
    </xf>
    <xf numFmtId="168" fontId="24" fillId="4" borderId="0" xfId="39" applyNumberFormat="1" applyFont="1" applyFill="1" applyBorder="1" applyAlignment="1">
      <alignment vertical="top"/>
    </xf>
    <xf numFmtId="4" fontId="24" fillId="4" borderId="0" xfId="39" applyNumberFormat="1" applyFont="1" applyFill="1" applyBorder="1" applyAlignment="1">
      <alignment vertical="top"/>
    </xf>
    <xf numFmtId="185" fontId="24" fillId="4" borderId="0" xfId="39" applyNumberFormat="1" applyFont="1" applyFill="1" applyBorder="1" applyAlignment="1">
      <alignment vertical="top"/>
    </xf>
    <xf numFmtId="0" fontId="24" fillId="4" borderId="0" xfId="39" applyFont="1" applyFill="1" applyBorder="1" applyAlignment="1">
      <alignment vertical="top"/>
    </xf>
    <xf numFmtId="0" fontId="24" fillId="4" borderId="0" xfId="39" applyFont="1" applyFill="1" applyBorder="1" applyAlignment="1">
      <alignment horizontal="center" vertical="top"/>
    </xf>
    <xf numFmtId="0" fontId="24" fillId="4" borderId="0" xfId="39" applyFont="1" applyFill="1" applyBorder="1" applyAlignment="1">
      <alignment vertical="top" wrapText="1"/>
    </xf>
    <xf numFmtId="0" fontId="16" fillId="4" borderId="0" xfId="39" applyFont="1" applyFill="1" applyBorder="1" applyAlignment="1">
      <alignment vertical="top"/>
    </xf>
    <xf numFmtId="0" fontId="24" fillId="4" borderId="0" xfId="39" applyFont="1" applyFill="1" applyBorder="1" applyAlignment="1">
      <alignment horizontal="right" vertical="top"/>
    </xf>
    <xf numFmtId="0" fontId="24" fillId="3" borderId="0" xfId="39" applyFont="1" applyFill="1" applyBorder="1" applyAlignment="1">
      <alignment vertical="top"/>
    </xf>
    <xf numFmtId="4" fontId="25" fillId="5" borderId="5" xfId="39" applyNumberFormat="1" applyFont="1" applyFill="1" applyBorder="1" applyAlignment="1">
      <alignment horizontal="right" vertical="top"/>
    </xf>
    <xf numFmtId="168" fontId="25" fillId="5" borderId="5" xfId="39" applyNumberFormat="1" applyFont="1" applyFill="1" applyBorder="1" applyAlignment="1">
      <alignment vertical="top"/>
    </xf>
    <xf numFmtId="4" fontId="25" fillId="5" borderId="5" xfId="39" applyNumberFormat="1" applyFont="1" applyFill="1" applyBorder="1" applyAlignment="1">
      <alignment vertical="top"/>
    </xf>
    <xf numFmtId="185" fontId="25" fillId="5" borderId="5" xfId="39" applyNumberFormat="1" applyFont="1" applyFill="1" applyBorder="1" applyAlignment="1">
      <alignment vertical="top"/>
    </xf>
    <xf numFmtId="0" fontId="25" fillId="5" borderId="5" xfId="39" applyFont="1" applyFill="1" applyBorder="1" applyAlignment="1">
      <alignment vertical="top"/>
    </xf>
    <xf numFmtId="0" fontId="25" fillId="5" borderId="5" xfId="39" applyFont="1" applyFill="1" applyBorder="1" applyAlignment="1">
      <alignment horizontal="center" vertical="top"/>
    </xf>
    <xf numFmtId="0" fontId="25" fillId="5" borderId="5" xfId="39" applyFont="1" applyFill="1" applyBorder="1" applyAlignment="1">
      <alignment vertical="top" wrapText="1"/>
    </xf>
    <xf numFmtId="0" fontId="25" fillId="5" borderId="5" xfId="39" applyFont="1" applyFill="1" applyBorder="1" applyAlignment="1">
      <alignment horizontal="right" vertical="top"/>
    </xf>
    <xf numFmtId="0" fontId="25" fillId="3" borderId="0" xfId="39" applyFont="1" applyFill="1" applyBorder="1" applyAlignment="1">
      <alignment vertical="top"/>
    </xf>
    <xf numFmtId="4" fontId="25" fillId="6" borderId="5" xfId="39" applyNumberFormat="1" applyFont="1" applyFill="1" applyBorder="1" applyAlignment="1">
      <alignment horizontal="right" vertical="top"/>
    </xf>
    <xf numFmtId="168" fontId="25" fillId="6" borderId="5" xfId="39" applyNumberFormat="1" applyFont="1" applyFill="1" applyBorder="1" applyAlignment="1">
      <alignment vertical="top"/>
    </xf>
    <xf numFmtId="4" fontId="25" fillId="6" borderId="5" xfId="39" applyNumberFormat="1" applyFont="1" applyFill="1" applyBorder="1" applyAlignment="1">
      <alignment vertical="top"/>
    </xf>
    <xf numFmtId="186" fontId="25" fillId="6" borderId="5" xfId="39" applyNumberFormat="1" applyFont="1" applyFill="1" applyBorder="1" applyAlignment="1">
      <alignment vertical="top"/>
    </xf>
    <xf numFmtId="0" fontId="26" fillId="6" borderId="5" xfId="39" applyFont="1" applyFill="1" applyBorder="1" applyAlignment="1">
      <alignment vertical="top"/>
    </xf>
    <xf numFmtId="0" fontId="25" fillId="6" borderId="5" xfId="39" applyFont="1" applyFill="1" applyBorder="1" applyAlignment="1">
      <alignment horizontal="center" vertical="top"/>
    </xf>
    <xf numFmtId="0" fontId="25" fillId="6" borderId="5" xfId="39" applyFont="1" applyFill="1" applyBorder="1" applyAlignment="1">
      <alignment vertical="top" wrapText="1"/>
    </xf>
    <xf numFmtId="0" fontId="25" fillId="6" borderId="5" xfId="39" applyFont="1" applyFill="1" applyBorder="1" applyAlignment="1">
      <alignment vertical="top"/>
    </xf>
    <xf numFmtId="0" fontId="25" fillId="6" borderId="5" xfId="39" applyFont="1" applyFill="1" applyBorder="1" applyAlignment="1">
      <alignment horizontal="right" vertical="top"/>
    </xf>
    <xf numFmtId="4" fontId="9" fillId="3" borderId="0" xfId="39" applyNumberFormat="1" applyFont="1" applyFill="1" applyBorder="1" applyAlignment="1">
      <alignment horizontal="right"/>
    </xf>
    <xf numFmtId="4" fontId="9" fillId="3" borderId="0" xfId="39" applyNumberFormat="1" applyFont="1" applyFill="1" applyBorder="1"/>
    <xf numFmtId="0" fontId="9" fillId="3" borderId="0" xfId="39" applyFont="1" applyFill="1" applyBorder="1" applyAlignment="1">
      <alignment horizontal="center"/>
    </xf>
    <xf numFmtId="4" fontId="25" fillId="6" borderId="5" xfId="39" applyNumberFormat="1" applyFont="1" applyFill="1" applyBorder="1" applyAlignment="1">
      <alignment horizontal="right"/>
    </xf>
    <xf numFmtId="4" fontId="25" fillId="6" borderId="5" xfId="39" applyNumberFormat="1" applyFont="1" applyFill="1" applyBorder="1"/>
    <xf numFmtId="186" fontId="25" fillId="6" borderId="5" xfId="39" applyNumberFormat="1" applyFont="1" applyFill="1" applyBorder="1"/>
    <xf numFmtId="0" fontId="27" fillId="3" borderId="5" xfId="39" applyFont="1" applyFill="1" applyBorder="1"/>
    <xf numFmtId="187" fontId="25" fillId="3" borderId="5" xfId="39" applyNumberFormat="1" applyFont="1" applyFill="1" applyBorder="1" applyAlignment="1">
      <alignment horizontal="center"/>
    </xf>
    <xf numFmtId="187" fontId="28" fillId="3" borderId="5" xfId="39" applyNumberFormat="1" applyFont="1" applyFill="1" applyBorder="1"/>
    <xf numFmtId="0" fontId="23" fillId="3" borderId="5" xfId="39" applyFont="1" applyFill="1" applyBorder="1"/>
    <xf numFmtId="0" fontId="9" fillId="0" borderId="0" xfId="39" applyFont="1" applyBorder="1" applyAlignment="1">
      <alignment vertical="center"/>
    </xf>
    <xf numFmtId="0" fontId="9" fillId="3" borderId="0" xfId="39" applyFont="1" applyFill="1" applyBorder="1" applyAlignment="1">
      <alignment vertical="center"/>
    </xf>
    <xf numFmtId="4" fontId="10" fillId="7" borderId="5" xfId="39" applyNumberFormat="1" applyFont="1" applyFill="1" applyBorder="1" applyAlignment="1">
      <alignment horizontal="center" vertical="center"/>
    </xf>
    <xf numFmtId="0" fontId="10" fillId="7" borderId="5" xfId="39" applyFont="1" applyFill="1" applyBorder="1" applyAlignment="1">
      <alignment horizontal="center" vertical="center" wrapText="1"/>
    </xf>
    <xf numFmtId="0" fontId="10" fillId="7" borderId="5" xfId="39" applyFont="1" applyFill="1" applyBorder="1" applyAlignment="1">
      <alignment horizontal="center" vertical="center"/>
    </xf>
    <xf numFmtId="0" fontId="10" fillId="7" borderId="5" xfId="39" applyFont="1" applyFill="1" applyBorder="1" applyAlignment="1">
      <alignment vertical="center"/>
    </xf>
    <xf numFmtId="4" fontId="29" fillId="7" borderId="1" xfId="39" applyNumberFormat="1" applyFont="1" applyFill="1" applyBorder="1" applyAlignment="1">
      <alignment horizontal="center"/>
    </xf>
    <xf numFmtId="186" fontId="29" fillId="7" borderId="1" xfId="39" applyNumberFormat="1" applyFont="1" applyFill="1" applyBorder="1" applyAlignment="1">
      <alignment horizontal="center"/>
    </xf>
    <xf numFmtId="0" fontId="27" fillId="7" borderId="1" xfId="39" applyFont="1" applyFill="1" applyBorder="1" applyAlignment="1">
      <alignment horizontal="center"/>
    </xf>
    <xf numFmtId="187" fontId="23" fillId="7" borderId="1" xfId="39" applyNumberFormat="1" applyFont="1" applyFill="1" applyBorder="1" applyAlignment="1">
      <alignment horizontal="center"/>
    </xf>
    <xf numFmtId="187" fontId="30" fillId="7" borderId="1" xfId="39" applyNumberFormat="1" applyFont="1" applyFill="1" applyBorder="1" applyAlignment="1">
      <alignment horizontal="left"/>
    </xf>
    <xf numFmtId="0" fontId="23" fillId="7" borderId="1" xfId="39" applyFont="1" applyFill="1" applyBorder="1" applyAlignment="1">
      <alignment horizontal="center"/>
    </xf>
    <xf numFmtId="4" fontId="31" fillId="3" borderId="0" xfId="39" applyNumberFormat="1" applyFont="1" applyFill="1" applyBorder="1" applyAlignment="1">
      <alignment horizontal="right"/>
    </xf>
    <xf numFmtId="4" fontId="31" fillId="3" borderId="0" xfId="39" applyNumberFormat="1" applyFont="1" applyFill="1" applyBorder="1"/>
    <xf numFmtId="186" fontId="31" fillId="3" borderId="0" xfId="39" applyNumberFormat="1" applyFont="1" applyFill="1" applyBorder="1"/>
    <xf numFmtId="0" fontId="32" fillId="3" borderId="0" xfId="39" applyFont="1" applyFill="1" applyBorder="1"/>
    <xf numFmtId="187" fontId="14" fillId="3" borderId="0" xfId="39" applyNumberFormat="1" applyFont="1" applyFill="1" applyBorder="1"/>
    <xf numFmtId="0" fontId="9" fillId="3" borderId="0" xfId="39" applyFill="1"/>
    <xf numFmtId="187" fontId="33" fillId="3" borderId="0" xfId="39" applyNumberFormat="1" applyFont="1" applyFill="1" applyBorder="1" applyAlignment="1">
      <alignment horizontal="left"/>
    </xf>
    <xf numFmtId="187" fontId="34" fillId="3" borderId="0" xfId="39" applyNumberFormat="1" applyFont="1" applyFill="1" applyBorder="1"/>
    <xf numFmtId="0" fontId="34" fillId="3" borderId="0" xfId="39" applyFont="1" applyFill="1" applyBorder="1" applyAlignment="1">
      <alignment horizontal="left"/>
    </xf>
    <xf numFmtId="0" fontId="36" fillId="3" borderId="0" xfId="39" applyFont="1" applyFill="1" applyBorder="1"/>
    <xf numFmtId="0" fontId="10" fillId="0" borderId="0" xfId="39" applyFont="1" applyBorder="1"/>
    <xf numFmtId="0" fontId="10" fillId="0" borderId="0" xfId="39" applyFont="1" applyBorder="1" applyAlignment="1">
      <alignment horizontal="center"/>
    </xf>
    <xf numFmtId="168" fontId="10" fillId="0" borderId="0" xfId="39" applyNumberFormat="1" applyFont="1" applyBorder="1" applyAlignment="1">
      <alignment horizontal="center"/>
    </xf>
    <xf numFmtId="4" fontId="10" fillId="0" borderId="0" xfId="39" applyNumberFormat="1" applyFont="1" applyBorder="1" applyAlignment="1">
      <alignment horizontal="center"/>
    </xf>
    <xf numFmtId="0" fontId="10" fillId="0" borderId="0" xfId="39" applyFont="1" applyFill="1" applyBorder="1"/>
    <xf numFmtId="0" fontId="10" fillId="3" borderId="0" xfId="39" applyFont="1" applyFill="1" applyBorder="1"/>
    <xf numFmtId="0" fontId="9" fillId="3" borderId="6" xfId="39" applyFont="1" applyFill="1" applyBorder="1"/>
    <xf numFmtId="0" fontId="9" fillId="3" borderId="6" xfId="39" applyFont="1" applyFill="1" applyBorder="1" applyAlignment="1"/>
    <xf numFmtId="0" fontId="9" fillId="3" borderId="7" xfId="39" applyFont="1" applyFill="1" applyBorder="1"/>
    <xf numFmtId="4" fontId="9" fillId="3" borderId="8" xfId="39" applyNumberFormat="1" applyFont="1" applyFill="1" applyBorder="1"/>
    <xf numFmtId="0" fontId="9" fillId="3" borderId="1" xfId="39" applyFont="1" applyFill="1" applyBorder="1"/>
    <xf numFmtId="0" fontId="9" fillId="3" borderId="9" xfId="39" applyFont="1" applyFill="1" applyBorder="1"/>
    <xf numFmtId="0" fontId="14" fillId="4" borderId="10" xfId="39" applyFont="1" applyFill="1" applyBorder="1" applyAlignment="1">
      <alignment horizontal="center"/>
    </xf>
    <xf numFmtId="0" fontId="14" fillId="4" borderId="5" xfId="39" applyFont="1" applyFill="1" applyBorder="1" applyAlignment="1">
      <alignment horizontal="center"/>
    </xf>
    <xf numFmtId="0" fontId="14" fillId="3" borderId="1" xfId="39" applyFont="1" applyFill="1" applyBorder="1"/>
    <xf numFmtId="181" fontId="14" fillId="4" borderId="5" xfId="39" applyNumberFormat="1" applyFont="1" applyFill="1" applyBorder="1" applyAlignment="1">
      <alignment horizontal="center"/>
    </xf>
    <xf numFmtId="0" fontId="23" fillId="3" borderId="7" xfId="39" applyFont="1" applyFill="1" applyBorder="1"/>
    <xf numFmtId="0" fontId="19" fillId="4" borderId="1" xfId="39" applyFont="1" applyFill="1" applyBorder="1" applyAlignment="1">
      <alignment horizontal="center"/>
    </xf>
    <xf numFmtId="0" fontId="14" fillId="4" borderId="15" xfId="39" applyFont="1" applyFill="1" applyBorder="1" applyAlignment="1">
      <alignment horizontal="center"/>
    </xf>
    <xf numFmtId="0" fontId="14" fillId="3" borderId="7" xfId="39" applyFont="1" applyFill="1" applyBorder="1" applyAlignment="1">
      <alignment horizontal="center"/>
    </xf>
    <xf numFmtId="181" fontId="9" fillId="3" borderId="1" xfId="39" applyNumberFormat="1" applyFont="1" applyFill="1" applyBorder="1"/>
    <xf numFmtId="4" fontId="9" fillId="3" borderId="1" xfId="39" applyNumberFormat="1" applyFont="1" applyFill="1" applyBorder="1"/>
    <xf numFmtId="0" fontId="9" fillId="3" borderId="18" xfId="39" applyFont="1" applyFill="1" applyBorder="1"/>
    <xf numFmtId="188" fontId="14" fillId="4" borderId="14" xfId="39" applyNumberFormat="1" applyFont="1" applyFill="1" applyBorder="1" applyAlignment="1"/>
    <xf numFmtId="188" fontId="14" fillId="4" borderId="5" xfId="39" applyNumberFormat="1" applyFont="1" applyFill="1" applyBorder="1" applyAlignment="1"/>
    <xf numFmtId="188" fontId="14" fillId="4" borderId="5" xfId="39" applyNumberFormat="1" applyFont="1" applyFill="1" applyBorder="1"/>
    <xf numFmtId="188" fontId="9" fillId="3" borderId="8" xfId="39" applyNumberFormat="1" applyFont="1" applyFill="1" applyBorder="1" applyAlignment="1"/>
    <xf numFmtId="188" fontId="9" fillId="3" borderId="1" xfId="39" applyNumberFormat="1" applyFont="1" applyFill="1" applyBorder="1" applyAlignment="1"/>
    <xf numFmtId="188" fontId="9" fillId="3" borderId="1" xfId="39" applyNumberFormat="1" applyFont="1" applyFill="1" applyBorder="1"/>
    <xf numFmtId="0" fontId="14" fillId="4" borderId="5" xfId="39" applyFont="1" applyFill="1" applyBorder="1" applyAlignment="1">
      <alignment horizontal="center" vertical="center"/>
    </xf>
    <xf numFmtId="4" fontId="14" fillId="4" borderId="1" xfId="39" applyNumberFormat="1" applyFont="1" applyFill="1" applyBorder="1"/>
    <xf numFmtId="0" fontId="14" fillId="4" borderId="1" xfId="39" applyFont="1" applyFill="1" applyBorder="1" applyAlignment="1">
      <alignment horizontal="center"/>
    </xf>
    <xf numFmtId="185" fontId="14" fillId="4" borderId="14" xfId="39" applyNumberFormat="1" applyFont="1" applyFill="1" applyBorder="1" applyAlignment="1">
      <alignment horizontal="center"/>
    </xf>
    <xf numFmtId="185" fontId="14" fillId="4" borderId="5" xfId="39" applyNumberFormat="1" applyFont="1" applyFill="1" applyBorder="1" applyAlignment="1">
      <alignment horizontal="center"/>
    </xf>
    <xf numFmtId="0" fontId="14" fillId="4" borderId="15" xfId="39" applyFont="1" applyFill="1" applyBorder="1" applyAlignment="1">
      <alignment horizontal="center" vertical="center"/>
    </xf>
    <xf numFmtId="0" fontId="16" fillId="4" borderId="20" xfId="39" applyFont="1" applyFill="1" applyBorder="1" applyAlignment="1">
      <alignment vertical="center"/>
    </xf>
    <xf numFmtId="0" fontId="41" fillId="4" borderId="20" xfId="39" applyFont="1" applyFill="1" applyBorder="1" applyAlignment="1">
      <alignment horizontal="center" vertical="center"/>
    </xf>
    <xf numFmtId="0" fontId="42" fillId="4" borderId="20" xfId="39" applyFont="1" applyFill="1" applyBorder="1" applyAlignment="1">
      <alignment horizontal="center" vertical="center"/>
    </xf>
    <xf numFmtId="0" fontId="14" fillId="3" borderId="7" xfId="39" applyFont="1" applyFill="1" applyBorder="1" applyAlignment="1">
      <alignment horizontal="left" vertical="center"/>
    </xf>
    <xf numFmtId="0" fontId="21" fillId="7" borderId="13" xfId="39" applyFont="1" applyFill="1" applyBorder="1" applyAlignment="1">
      <alignment horizontal="center" vertical="center"/>
    </xf>
    <xf numFmtId="0" fontId="44" fillId="7" borderId="13" xfId="39" applyFont="1" applyFill="1" applyBorder="1" applyAlignment="1">
      <alignment horizontal="center" vertical="center"/>
    </xf>
    <xf numFmtId="0" fontId="45" fillId="3" borderId="7" xfId="39" applyFont="1" applyFill="1" applyBorder="1" applyAlignment="1">
      <alignment horizontal="center" vertical="center"/>
    </xf>
    <xf numFmtId="0" fontId="45" fillId="3" borderId="0" xfId="39" applyFont="1" applyFill="1" applyBorder="1" applyAlignment="1">
      <alignment horizontal="center" vertical="center"/>
    </xf>
    <xf numFmtId="0" fontId="45" fillId="3" borderId="18" xfId="39" applyFont="1" applyFill="1" applyBorder="1" applyAlignment="1">
      <alignment horizontal="center" vertical="center"/>
    </xf>
    <xf numFmtId="0" fontId="10" fillId="3" borderId="0" xfId="39" applyFont="1" applyFill="1" applyBorder="1" applyAlignment="1">
      <alignment vertical="top" wrapText="1"/>
    </xf>
    <xf numFmtId="0" fontId="38" fillId="7" borderId="13" xfId="39" applyFont="1" applyFill="1" applyBorder="1" applyAlignment="1">
      <alignment horizontal="center" vertical="center"/>
    </xf>
    <xf numFmtId="0" fontId="19" fillId="7" borderId="12" xfId="39" applyFont="1" applyFill="1" applyBorder="1" applyAlignment="1">
      <alignment horizontal="center"/>
    </xf>
    <xf numFmtId="183" fontId="37" fillId="4" borderId="9" xfId="39" applyNumberFormat="1" applyFont="1" applyFill="1" applyBorder="1" applyAlignment="1">
      <alignment horizontal="center" vertical="center"/>
    </xf>
    <xf numFmtId="0" fontId="14" fillId="4" borderId="11" xfId="39" applyFont="1" applyFill="1" applyBorder="1" applyAlignment="1">
      <alignment horizontal="center"/>
    </xf>
    <xf numFmtId="0" fontId="9" fillId="3" borderId="1" xfId="39" applyFont="1" applyFill="1" applyBorder="1" applyAlignment="1"/>
    <xf numFmtId="185" fontId="9" fillId="3" borderId="1" xfId="39" applyNumberFormat="1" applyFont="1" applyFill="1" applyBorder="1" applyAlignment="1">
      <alignment horizontal="center"/>
    </xf>
    <xf numFmtId="185" fontId="9" fillId="3" borderId="8" xfId="39" applyNumberFormat="1" applyFont="1" applyFill="1" applyBorder="1" applyAlignment="1">
      <alignment horizontal="center"/>
    </xf>
    <xf numFmtId="183" fontId="9" fillId="3" borderId="1" xfId="39" applyNumberFormat="1" applyFont="1" applyFill="1" applyBorder="1" applyAlignment="1">
      <alignment horizontal="center"/>
    </xf>
    <xf numFmtId="0" fontId="14" fillId="7" borderId="13" xfId="39" applyFont="1" applyFill="1" applyBorder="1" applyAlignment="1">
      <alignment horizontal="center"/>
    </xf>
    <xf numFmtId="0" fontId="14" fillId="4" borderId="5" xfId="39" applyFont="1" applyFill="1" applyBorder="1" applyAlignment="1">
      <alignment horizontal="left" vertical="center"/>
    </xf>
    <xf numFmtId="183" fontId="14" fillId="4" borderId="0" xfId="39" applyNumberFormat="1" applyFont="1" applyFill="1" applyBorder="1" applyAlignment="1">
      <alignment horizontal="center" vertical="center"/>
    </xf>
    <xf numFmtId="183" fontId="25" fillId="4" borderId="14" xfId="39" applyNumberFormat="1" applyFont="1" applyFill="1" applyBorder="1" applyAlignment="1">
      <alignment horizontal="center" vertical="center"/>
    </xf>
    <xf numFmtId="0" fontId="14" fillId="4" borderId="1" xfId="39" applyFont="1" applyFill="1" applyBorder="1" applyAlignment="1">
      <alignment horizontal="center" vertical="center"/>
    </xf>
    <xf numFmtId="187" fontId="14" fillId="4" borderId="1" xfId="39" applyNumberFormat="1" applyFont="1" applyFill="1" applyBorder="1" applyAlignment="1">
      <alignment horizontal="center" vertical="center"/>
    </xf>
    <xf numFmtId="183" fontId="23" fillId="3" borderId="1" xfId="39" applyNumberFormat="1" applyFont="1" applyFill="1" applyBorder="1" applyAlignment="1">
      <alignment horizontal="center"/>
    </xf>
    <xf numFmtId="0" fontId="14" fillId="7" borderId="1" xfId="39" applyFont="1" applyFill="1" applyBorder="1" applyAlignment="1">
      <alignment horizontal="center"/>
    </xf>
    <xf numFmtId="2" fontId="14" fillId="4" borderId="5" xfId="39" applyNumberFormat="1" applyFont="1" applyFill="1" applyBorder="1" applyAlignment="1">
      <alignment horizontal="center"/>
    </xf>
    <xf numFmtId="4" fontId="14" fillId="4" borderId="14" xfId="39" applyNumberFormat="1" applyFont="1" applyFill="1" applyBorder="1" applyAlignment="1">
      <alignment horizontal="center"/>
    </xf>
    <xf numFmtId="0" fontId="19" fillId="4" borderId="1" xfId="39" applyFont="1" applyFill="1" applyBorder="1" applyAlignment="1">
      <alignment horizontal="center"/>
    </xf>
    <xf numFmtId="4" fontId="14" fillId="4" borderId="1" xfId="39" applyNumberFormat="1" applyFont="1" applyFill="1" applyBorder="1" applyAlignment="1">
      <alignment horizontal="center"/>
    </xf>
    <xf numFmtId="0" fontId="14" fillId="3" borderId="5" xfId="39" applyFont="1" applyFill="1" applyBorder="1"/>
    <xf numFmtId="183" fontId="14" fillId="3" borderId="16" xfId="39" applyNumberFormat="1" applyFont="1" applyFill="1" applyBorder="1" applyAlignment="1">
      <alignment horizontal="center"/>
    </xf>
    <xf numFmtId="0" fontId="8" fillId="3" borderId="1" xfId="39" applyFont="1" applyFill="1" applyBorder="1"/>
    <xf numFmtId="0" fontId="14" fillId="4" borderId="5" xfId="39" applyFont="1" applyFill="1" applyBorder="1" applyAlignment="1">
      <alignment horizontal="left" vertical="center" wrapText="1"/>
    </xf>
    <xf numFmtId="183" fontId="14" fillId="4" borderId="16" xfId="39" applyNumberFormat="1" applyFont="1" applyFill="1" applyBorder="1" applyAlignment="1">
      <alignment horizontal="center" vertical="center"/>
    </xf>
    <xf numFmtId="0" fontId="14" fillId="4" borderId="1" xfId="39" applyFont="1" applyFill="1" applyBorder="1" applyAlignment="1">
      <alignment vertical="center"/>
    </xf>
    <xf numFmtId="183" fontId="14" fillId="4" borderId="1" xfId="39" applyNumberFormat="1" applyFont="1" applyFill="1" applyBorder="1" applyAlignment="1">
      <alignment horizontal="center" vertical="center"/>
    </xf>
    <xf numFmtId="0" fontId="19" fillId="3" borderId="5" xfId="39" applyFont="1" applyFill="1" applyBorder="1"/>
    <xf numFmtId="183" fontId="25" fillId="3" borderId="17" xfId="39" applyNumberFormat="1" applyFont="1" applyFill="1" applyBorder="1" applyAlignment="1">
      <alignment horizontal="center"/>
    </xf>
    <xf numFmtId="0" fontId="19" fillId="7" borderId="13" xfId="39" applyFont="1" applyFill="1" applyBorder="1" applyAlignment="1">
      <alignment horizontal="center"/>
    </xf>
    <xf numFmtId="0" fontId="9" fillId="7" borderId="19" xfId="39" applyFont="1" applyFill="1" applyBorder="1" applyAlignment="1">
      <alignment horizontal="center"/>
    </xf>
    <xf numFmtId="0" fontId="9" fillId="3" borderId="1" xfId="39" applyFont="1" applyFill="1" applyBorder="1"/>
    <xf numFmtId="0" fontId="39" fillId="3" borderId="1" xfId="39" applyFont="1" applyFill="1" applyBorder="1"/>
    <xf numFmtId="49" fontId="9" fillId="3" borderId="1" xfId="39" applyNumberFormat="1" applyFont="1" applyFill="1" applyBorder="1" applyAlignment="1"/>
    <xf numFmtId="0" fontId="23" fillId="3" borderId="1" xfId="39" applyFont="1" applyFill="1" applyBorder="1"/>
    <xf numFmtId="0" fontId="45" fillId="3" borderId="0" xfId="39" applyFont="1" applyFill="1" applyBorder="1" applyAlignment="1">
      <alignment horizontal="center" vertical="center"/>
    </xf>
    <xf numFmtId="0" fontId="43" fillId="7" borderId="13" xfId="39" applyFont="1" applyFill="1" applyBorder="1" applyAlignment="1">
      <alignment horizontal="left" vertical="center"/>
    </xf>
    <xf numFmtId="0" fontId="16" fillId="7" borderId="13" xfId="39" applyFont="1" applyFill="1" applyBorder="1" applyAlignment="1">
      <alignment horizontal="left" vertical="center"/>
    </xf>
    <xf numFmtId="0" fontId="40" fillId="4" borderId="20" xfId="39" applyFont="1" applyFill="1" applyBorder="1" applyAlignment="1">
      <alignment horizontal="center" vertical="center"/>
    </xf>
    <xf numFmtId="0" fontId="40" fillId="4" borderId="20" xfId="39" applyFont="1" applyFill="1" applyBorder="1" applyAlignment="1">
      <alignment vertical="center"/>
    </xf>
    <xf numFmtId="0" fontId="35" fillId="3" borderId="0" xfId="39" applyFont="1" applyFill="1" applyBorder="1" applyAlignment="1">
      <alignment horizontal="center"/>
    </xf>
    <xf numFmtId="187" fontId="34" fillId="3" borderId="0" xfId="39" applyNumberFormat="1" applyFont="1" applyFill="1" applyBorder="1" applyAlignment="1">
      <alignment horizontal="center"/>
    </xf>
    <xf numFmtId="187" fontId="33" fillId="3" borderId="0" xfId="39" applyNumberFormat="1" applyFont="1" applyFill="1" applyBorder="1"/>
    <xf numFmtId="187" fontId="14" fillId="3" borderId="0" xfId="39" applyNumberFormat="1" applyFont="1" applyFill="1" applyBorder="1" applyAlignment="1">
      <alignment horizontal="center"/>
    </xf>
    <xf numFmtId="187" fontId="9" fillId="3" borderId="0" xfId="39" applyNumberFormat="1" applyFont="1" applyFill="1" applyBorder="1" applyAlignment="1">
      <alignment horizontal="center"/>
    </xf>
  </cellXfs>
  <cellStyles count="42">
    <cellStyle name="CenaJednPolozky" xfId="23"/>
    <cellStyle name="CenaPolozkyCelk" xfId="22"/>
    <cellStyle name="CisloOddilu" xfId="32"/>
    <cellStyle name="CisloPolozky" xfId="29"/>
    <cellStyle name="CisloSpecif" xfId="34"/>
    <cellStyle name="Excel Built-in Normal" xfId="3"/>
    <cellStyle name="HmotnJednPolozky" xfId="25"/>
    <cellStyle name="HmotnPolozkyCelk" xfId="24"/>
    <cellStyle name="Hypertextový odkaz 2" xfId="15"/>
    <cellStyle name="Měna 2" xfId="1"/>
    <cellStyle name="Měna 2 2" xfId="16"/>
    <cellStyle name="Měna 3" xfId="11"/>
    <cellStyle name="MJPolozky" xfId="27"/>
    <cellStyle name="MnozstviPolozky" xfId="26"/>
    <cellStyle name="NazevOddilu" xfId="31"/>
    <cellStyle name="NazevPolozky" xfId="28"/>
    <cellStyle name="NazevSouctuOddilu" xfId="21"/>
    <cellStyle name="Normal_List1" xfId="6"/>
    <cellStyle name="normální" xfId="0" builtinId="0"/>
    <cellStyle name="Normální 10" xfId="40"/>
    <cellStyle name="Normální 2" xfId="4"/>
    <cellStyle name="Normální 2 2" xfId="14"/>
    <cellStyle name="normální 2 3" xfId="41"/>
    <cellStyle name="Normální 3" xfId="5"/>
    <cellStyle name="Normální 3 24" xfId="17"/>
    <cellStyle name="Normální 4" xfId="8"/>
    <cellStyle name="Normální 5" xfId="9"/>
    <cellStyle name="Normální 6" xfId="2"/>
    <cellStyle name="Normální 7" xfId="7"/>
    <cellStyle name="Normální 8" xfId="18"/>
    <cellStyle name="Normální 9" xfId="39"/>
    <cellStyle name="PoradCisloPolozky" xfId="30"/>
    <cellStyle name="Procenta 2" xfId="10"/>
    <cellStyle name="RekapCisloOdd" xfId="37"/>
    <cellStyle name="RekapNazOdd" xfId="38"/>
    <cellStyle name="RekapOddiluSoucet" xfId="35"/>
    <cellStyle name="RekapTonaz" xfId="36"/>
    <cellStyle name="SoucetHmotOddilu" xfId="20"/>
    <cellStyle name="SoucetMontaziOddilu" xfId="19"/>
    <cellStyle name="Styl 1" xfId="12"/>
    <cellStyle name="Styl 1 2" xfId="13"/>
    <cellStyle name="TonazSute" xfId="33"/>
  </cellStyles>
  <dxfs count="1"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activeCell="G6" sqref="G6:N6"/>
    </sheetView>
  </sheetViews>
  <sheetFormatPr defaultColWidth="11.7109375" defaultRowHeight="12.75"/>
  <cols>
    <col min="1" max="1" width="1.42578125" style="7" customWidth="1"/>
    <col min="2" max="11" width="12.28515625" style="2" customWidth="1"/>
    <col min="12" max="12" width="15.7109375" style="2" customWidth="1"/>
    <col min="13" max="13" width="17.28515625" style="2" customWidth="1"/>
    <col min="14" max="14" width="12.28515625" style="2" customWidth="1"/>
    <col min="15" max="15" width="1.42578125" style="2" customWidth="1"/>
    <col min="16" max="16384" width="11.7109375" style="2"/>
  </cols>
  <sheetData>
    <row r="1" spans="1:15" ht="8.25" customHeight="1" thickBot="1">
      <c r="A1" s="23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6"/>
    </row>
    <row r="2" spans="1:15" ht="24.6" customHeight="1">
      <c r="A2" s="95"/>
      <c r="B2" s="164" t="s">
        <v>347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25"/>
    </row>
    <row r="3" spans="1:15" ht="27.6" customHeight="1" thickBot="1">
      <c r="A3" s="95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25"/>
    </row>
    <row r="4" spans="1:15" ht="24.6" customHeight="1" thickBot="1">
      <c r="A4" s="95"/>
      <c r="B4" s="124" t="s">
        <v>292</v>
      </c>
      <c r="C4" s="165" t="s">
        <v>346</v>
      </c>
      <c r="D4" s="165"/>
      <c r="E4" s="165"/>
      <c r="F4" s="165"/>
      <c r="G4" s="165"/>
      <c r="H4" s="165"/>
      <c r="I4" s="123" t="s">
        <v>345</v>
      </c>
      <c r="J4" s="166"/>
      <c r="K4" s="166"/>
      <c r="L4" s="166"/>
      <c r="M4" s="166"/>
      <c r="N4" s="166"/>
      <c r="O4" s="122"/>
    </row>
    <row r="5" spans="1:15" ht="23.85" customHeight="1" thickBot="1">
      <c r="A5" s="95"/>
      <c r="B5" s="121" t="s">
        <v>344</v>
      </c>
      <c r="C5" s="120"/>
      <c r="D5" s="167"/>
      <c r="E5" s="167"/>
      <c r="F5" s="119"/>
      <c r="G5" s="168"/>
      <c r="H5" s="168"/>
      <c r="I5" s="168"/>
      <c r="J5" s="168"/>
      <c r="K5" s="168"/>
      <c r="L5" s="168"/>
      <c r="M5" s="168"/>
      <c r="N5" s="168"/>
      <c r="O5" s="92"/>
    </row>
    <row r="6" spans="1:15" ht="15.4" customHeight="1">
      <c r="A6" s="95"/>
      <c r="B6" s="160" t="s">
        <v>343</v>
      </c>
      <c r="C6" s="160"/>
      <c r="D6" s="162" t="s">
        <v>342</v>
      </c>
      <c r="E6" s="162"/>
      <c r="F6" s="94" t="s">
        <v>341</v>
      </c>
      <c r="G6" s="160"/>
      <c r="H6" s="160"/>
      <c r="I6" s="160"/>
      <c r="J6" s="160"/>
      <c r="K6" s="160"/>
      <c r="L6" s="160"/>
      <c r="M6" s="160"/>
      <c r="N6" s="160"/>
      <c r="O6" s="92"/>
    </row>
    <row r="7" spans="1:15" ht="15.4" customHeight="1">
      <c r="A7" s="95"/>
      <c r="B7" s="160" t="s">
        <v>340</v>
      </c>
      <c r="C7" s="160"/>
      <c r="D7" s="162"/>
      <c r="E7" s="162"/>
      <c r="F7" s="94" t="s">
        <v>339</v>
      </c>
      <c r="G7" s="160"/>
      <c r="H7" s="160"/>
      <c r="I7" s="160"/>
      <c r="J7" s="160"/>
      <c r="K7" s="160"/>
      <c r="L7" s="160"/>
      <c r="M7" s="160"/>
      <c r="N7" s="160"/>
      <c r="O7" s="92"/>
    </row>
    <row r="8" spans="1:15" ht="15.4" customHeight="1">
      <c r="A8" s="95"/>
      <c r="B8" s="160" t="s">
        <v>338</v>
      </c>
      <c r="C8" s="160"/>
      <c r="D8" s="162" t="s">
        <v>329</v>
      </c>
      <c r="E8" s="162"/>
      <c r="F8" s="94" t="s">
        <v>337</v>
      </c>
      <c r="G8" s="163"/>
      <c r="H8" s="163"/>
      <c r="I8" s="163"/>
      <c r="J8" s="163"/>
      <c r="K8" s="163"/>
      <c r="L8" s="163"/>
      <c r="M8" s="163"/>
      <c r="N8" s="163"/>
      <c r="O8" s="92"/>
    </row>
    <row r="9" spans="1:15" ht="15.4" customHeight="1">
      <c r="A9" s="95"/>
      <c r="B9" s="160" t="s">
        <v>336</v>
      </c>
      <c r="C9" s="160"/>
      <c r="D9" s="162"/>
      <c r="E9" s="162"/>
      <c r="F9" s="94" t="s">
        <v>335</v>
      </c>
      <c r="G9" s="163"/>
      <c r="H9" s="163"/>
      <c r="I9" s="163"/>
      <c r="J9" s="163"/>
      <c r="K9" s="163"/>
      <c r="L9" s="163"/>
      <c r="M9" s="163"/>
      <c r="N9" s="163"/>
      <c r="O9" s="92"/>
    </row>
    <row r="10" spans="1:15" ht="15.4" customHeight="1">
      <c r="A10" s="95"/>
      <c r="B10" s="160" t="s">
        <v>334</v>
      </c>
      <c r="C10" s="160"/>
      <c r="D10" s="160"/>
      <c r="E10" s="160"/>
      <c r="F10" s="94" t="s">
        <v>333</v>
      </c>
      <c r="G10" s="163"/>
      <c r="H10" s="163"/>
      <c r="I10" s="163"/>
      <c r="J10" s="163"/>
      <c r="K10" s="163"/>
      <c r="L10" s="163"/>
      <c r="M10" s="163"/>
      <c r="N10" s="163"/>
      <c r="O10" s="92"/>
    </row>
    <row r="11" spans="1:15" ht="15.4" customHeight="1">
      <c r="A11" s="95"/>
      <c r="B11" s="160" t="s">
        <v>332</v>
      </c>
      <c r="C11" s="160"/>
      <c r="D11" s="133" t="s">
        <v>331</v>
      </c>
      <c r="E11" s="133"/>
      <c r="F11" s="94"/>
      <c r="G11" s="160"/>
      <c r="H11" s="160"/>
      <c r="I11" s="160"/>
      <c r="J11" s="160"/>
      <c r="K11" s="160"/>
      <c r="L11" s="160"/>
      <c r="M11" s="160"/>
      <c r="N11" s="160"/>
      <c r="O11" s="92"/>
    </row>
    <row r="12" spans="1:15" ht="15.4" customHeight="1" thickBot="1">
      <c r="A12" s="95"/>
      <c r="B12" s="161"/>
      <c r="C12" s="161"/>
      <c r="D12" s="161"/>
      <c r="E12" s="161"/>
      <c r="F12" s="94" t="s">
        <v>330</v>
      </c>
      <c r="G12" s="160" t="s">
        <v>329</v>
      </c>
      <c r="H12" s="160"/>
      <c r="I12" s="160"/>
      <c r="J12" s="160"/>
      <c r="K12" s="160"/>
      <c r="L12" s="160"/>
      <c r="M12" s="160"/>
      <c r="N12" s="160"/>
      <c r="O12" s="92"/>
    </row>
    <row r="13" spans="1:15" ht="15.4" customHeight="1" thickBot="1">
      <c r="A13" s="95"/>
      <c r="B13" s="158" t="s">
        <v>328</v>
      </c>
      <c r="C13" s="158"/>
      <c r="D13" s="158"/>
      <c r="E13" s="158"/>
      <c r="F13" s="158"/>
      <c r="G13" s="159" t="s">
        <v>327</v>
      </c>
      <c r="H13" s="159"/>
      <c r="I13" s="159"/>
      <c r="J13" s="159"/>
      <c r="K13" s="159"/>
      <c r="L13" s="137" t="s">
        <v>326</v>
      </c>
      <c r="M13" s="137"/>
      <c r="N13" s="137"/>
      <c r="O13" s="92"/>
    </row>
    <row r="14" spans="1:15" ht="15.4" customHeight="1">
      <c r="A14" s="95"/>
      <c r="B14" s="118" t="s">
        <v>325</v>
      </c>
      <c r="C14" s="97" t="s">
        <v>0</v>
      </c>
      <c r="D14" s="97" t="s">
        <v>6</v>
      </c>
      <c r="E14" s="117" t="s">
        <v>282</v>
      </c>
      <c r="F14" s="116" t="s">
        <v>281</v>
      </c>
      <c r="G14" s="147" t="s">
        <v>324</v>
      </c>
      <c r="H14" s="147"/>
      <c r="I14" s="147"/>
      <c r="J14" s="115" t="s">
        <v>323</v>
      </c>
      <c r="K14" s="114" t="s">
        <v>322</v>
      </c>
      <c r="L14" s="92"/>
      <c r="M14" s="23"/>
      <c r="N14" s="23"/>
      <c r="O14" s="92"/>
    </row>
    <row r="15" spans="1:15" ht="15.4" customHeight="1">
      <c r="A15" s="95"/>
      <c r="B15" s="113" t="s">
        <v>4</v>
      </c>
      <c r="C15" s="112">
        <f>SUMIF(ZTI_Rozpočet!F9:F143,B15,ZTI_Rozpočet!L9:L143)</f>
        <v>0</v>
      </c>
      <c r="D15" s="112">
        <f>SUMIF(ZTI_Rozpočet!F9:F143,B15,ZTI_Rozpočet!M9:M143)</f>
        <v>0</v>
      </c>
      <c r="E15" s="111">
        <f>SUMIF(ZTI_Rozpočet!F9:F143,B15,ZTI_Rozpočet!N9:N143)</f>
        <v>0</v>
      </c>
      <c r="F15" s="110">
        <f>SUMIF(ZTI_Rozpočet!F9:F143,B15,ZTI_Rozpočet!O9:O143)</f>
        <v>0</v>
      </c>
      <c r="G15" s="151"/>
      <c r="H15" s="151"/>
      <c r="I15" s="151"/>
      <c r="J15" s="105"/>
      <c r="K15" s="104"/>
      <c r="L15" s="92"/>
      <c r="M15" s="23"/>
      <c r="N15" s="23"/>
      <c r="O15" s="92"/>
    </row>
    <row r="16" spans="1:15" ht="15.4" customHeight="1">
      <c r="A16" s="95"/>
      <c r="B16" s="113" t="s">
        <v>119</v>
      </c>
      <c r="C16" s="112">
        <f>SUMIF(ZTI_Rozpočet!F9:F143,B16,ZTI_Rozpočet!L9:L143)</f>
        <v>0</v>
      </c>
      <c r="D16" s="112">
        <f>SUMIF(ZTI_Rozpočet!F9:F143,B16,ZTI_Rozpočet!M9:M143)</f>
        <v>0</v>
      </c>
      <c r="E16" s="111">
        <f>SUMIF(ZTI_Rozpočet!F9:F143,B16,ZTI_Rozpočet!N9:N143)</f>
        <v>0</v>
      </c>
      <c r="F16" s="110">
        <f>SUMIF(ZTI_Rozpočet!F9:F143,B16,ZTI_Rozpočet!O9:O143)</f>
        <v>0</v>
      </c>
      <c r="G16" s="151"/>
      <c r="H16" s="151"/>
      <c r="I16" s="151"/>
      <c r="J16" s="105"/>
      <c r="K16" s="104"/>
      <c r="L16" s="92"/>
      <c r="M16" s="23"/>
      <c r="N16" s="23"/>
      <c r="O16" s="92"/>
    </row>
    <row r="17" spans="1:15" ht="15.4" customHeight="1">
      <c r="A17" s="95"/>
      <c r="B17" s="113" t="s">
        <v>321</v>
      </c>
      <c r="C17" s="112">
        <f>SUMIF(ZTI_Rozpočet!F9:F143,B17,ZTI_Rozpočet!L9:L143)</f>
        <v>0</v>
      </c>
      <c r="D17" s="112">
        <f>SUMIF(ZTI_Rozpočet!F9:F143,B17,ZTI_Rozpočet!M9:M143)</f>
        <v>0</v>
      </c>
      <c r="E17" s="111">
        <f>SUMIF(ZTI_Rozpočet!F9:F143,B17,ZTI_Rozpočet!N9:N143)</f>
        <v>0</v>
      </c>
      <c r="F17" s="110">
        <f>SUMIF(ZTI_Rozpočet!F9:F143,B17,ZTI_Rozpočet!O9:O143)</f>
        <v>0</v>
      </c>
      <c r="G17" s="151"/>
      <c r="H17" s="151"/>
      <c r="I17" s="151"/>
      <c r="J17" s="105"/>
      <c r="K17" s="104"/>
      <c r="L17" s="92"/>
      <c r="M17" s="23"/>
      <c r="N17" s="23"/>
      <c r="O17" s="92"/>
    </row>
    <row r="18" spans="1:15" ht="15.4" customHeight="1">
      <c r="A18" s="95"/>
      <c r="B18" s="113" t="s">
        <v>320</v>
      </c>
      <c r="C18" s="112">
        <f>SUMIF(ZTI_Rozpočet!F9:F143,B18,ZTI_Rozpočet!L9:L143)</f>
        <v>0</v>
      </c>
      <c r="D18" s="112">
        <f>SUMIF(ZTI_Rozpočet!F9:F143,B18,ZTI_Rozpočet!M9:M143)</f>
        <v>0</v>
      </c>
      <c r="E18" s="111">
        <f>SUMIF(ZTI_Rozpočet!F9:F143,B18,ZTI_Rozpočet!N9:N143)</f>
        <v>0</v>
      </c>
      <c r="F18" s="110">
        <f>SUMIF(ZTI_Rozpočet!F9:F143,B18,ZTI_Rozpočet!O9:O143)</f>
        <v>0</v>
      </c>
      <c r="G18" s="151"/>
      <c r="H18" s="151"/>
      <c r="I18" s="151"/>
      <c r="J18" s="105"/>
      <c r="K18" s="104"/>
      <c r="L18" s="92"/>
      <c r="M18" s="23"/>
      <c r="N18" s="23"/>
      <c r="O18" s="92"/>
    </row>
    <row r="19" spans="1:15" ht="15.4" customHeight="1">
      <c r="A19" s="95"/>
      <c r="B19" s="113" t="s">
        <v>319</v>
      </c>
      <c r="C19" s="112">
        <f>ZTI_Rozpočet!L7-SUM(C15:C18)</f>
        <v>0</v>
      </c>
      <c r="D19" s="112">
        <f>ZTI_Rozpočet!M7-SUM(D15:D18)</f>
        <v>0</v>
      </c>
      <c r="E19" s="111">
        <f>ZTI_Rozpočet!N7-SUM(E15:E18)</f>
        <v>0</v>
      </c>
      <c r="F19" s="110">
        <f>ZTI_Rozpočet!O7-SUM(F15:F18)</f>
        <v>0</v>
      </c>
      <c r="G19" s="151"/>
      <c r="H19" s="151"/>
      <c r="I19" s="151"/>
      <c r="J19" s="105"/>
      <c r="K19" s="104"/>
      <c r="L19" s="100" t="s">
        <v>308</v>
      </c>
      <c r="M19" s="23"/>
      <c r="N19" s="23"/>
      <c r="O19" s="92"/>
    </row>
    <row r="20" spans="1:15" ht="15.4" customHeight="1" thickBot="1">
      <c r="A20" s="95"/>
      <c r="B20" s="102" t="s">
        <v>1</v>
      </c>
      <c r="C20" s="109">
        <f>SUM(C15:C19)</f>
        <v>0</v>
      </c>
      <c r="D20" s="109">
        <f>SUM(D15:D19)</f>
        <v>0</v>
      </c>
      <c r="E20" s="108">
        <f>SUM(E15:E19)</f>
        <v>0</v>
      </c>
      <c r="F20" s="107">
        <f>SUM(F15:F19)</f>
        <v>0</v>
      </c>
      <c r="G20" s="151"/>
      <c r="H20" s="151"/>
      <c r="I20" s="151"/>
      <c r="J20" s="105"/>
      <c r="K20" s="104"/>
      <c r="L20" s="92"/>
      <c r="M20" s="106"/>
      <c r="N20" s="106"/>
      <c r="O20" s="92"/>
    </row>
    <row r="21" spans="1:15" ht="15.4" customHeight="1" thickBot="1">
      <c r="A21" s="95"/>
      <c r="B21" s="156" t="s">
        <v>318</v>
      </c>
      <c r="C21" s="156"/>
      <c r="D21" s="156"/>
      <c r="E21" s="157">
        <f>SUM(C20:E20)</f>
        <v>0</v>
      </c>
      <c r="F21" s="157"/>
      <c r="G21" s="151"/>
      <c r="H21" s="151"/>
      <c r="I21" s="151"/>
      <c r="J21" s="105"/>
      <c r="K21" s="104"/>
      <c r="L21" s="137" t="s">
        <v>317</v>
      </c>
      <c r="M21" s="137"/>
      <c r="N21" s="137"/>
      <c r="O21" s="92"/>
    </row>
    <row r="22" spans="1:15" ht="15.4" customHeight="1">
      <c r="A22" s="95"/>
      <c r="B22" s="149" t="s">
        <v>281</v>
      </c>
      <c r="C22" s="149"/>
      <c r="D22" s="149"/>
      <c r="E22" s="150">
        <f>F20</f>
        <v>0</v>
      </c>
      <c r="F22" s="150"/>
      <c r="G22" s="151"/>
      <c r="H22" s="151"/>
      <c r="I22" s="151"/>
      <c r="J22" s="105"/>
      <c r="K22" s="104"/>
      <c r="L22" s="103"/>
      <c r="M22" s="23"/>
      <c r="N22" s="23"/>
      <c r="O22" s="92"/>
    </row>
    <row r="23" spans="1:15" ht="15.4" customHeight="1">
      <c r="A23" s="95"/>
      <c r="B23" s="152" t="s">
        <v>316</v>
      </c>
      <c r="C23" s="152"/>
      <c r="D23" s="152"/>
      <c r="E23" s="153">
        <f>E21+E22</f>
        <v>0</v>
      </c>
      <c r="F23" s="153"/>
      <c r="G23" s="154" t="s">
        <v>315</v>
      </c>
      <c r="H23" s="154"/>
      <c r="I23" s="154"/>
      <c r="J23" s="155">
        <f>SUM(J15:J22)</f>
        <v>0</v>
      </c>
      <c r="K23" s="155"/>
      <c r="L23" s="92"/>
      <c r="M23" s="23"/>
      <c r="N23" s="23"/>
      <c r="O23" s="92"/>
    </row>
    <row r="24" spans="1:15" ht="15.4" customHeight="1" thickBot="1">
      <c r="A24" s="95"/>
      <c r="B24" s="152"/>
      <c r="C24" s="152"/>
      <c r="D24" s="152"/>
      <c r="E24" s="153"/>
      <c r="F24" s="153"/>
      <c r="G24" s="154"/>
      <c r="H24" s="154"/>
      <c r="I24" s="154"/>
      <c r="J24" s="155"/>
      <c r="K24" s="155"/>
      <c r="L24" s="92"/>
      <c r="M24" s="23"/>
      <c r="N24" s="23"/>
      <c r="O24" s="92"/>
    </row>
    <row r="25" spans="1:15" ht="15.4" customHeight="1" thickBot="1">
      <c r="A25" s="95"/>
      <c r="B25" s="137" t="s">
        <v>314</v>
      </c>
      <c r="C25" s="137"/>
      <c r="D25" s="137"/>
      <c r="E25" s="137"/>
      <c r="F25" s="137"/>
      <c r="G25" s="144" t="s">
        <v>313</v>
      </c>
      <c r="H25" s="144"/>
      <c r="I25" s="144"/>
      <c r="J25" s="144"/>
      <c r="K25" s="144"/>
      <c r="L25" s="92"/>
      <c r="M25" s="23"/>
      <c r="N25" s="23"/>
      <c r="O25" s="92"/>
    </row>
    <row r="26" spans="1:15" ht="15.4" customHeight="1">
      <c r="A26" s="95"/>
      <c r="B26" s="102" t="s">
        <v>312</v>
      </c>
      <c r="C26" s="145" t="s">
        <v>311</v>
      </c>
      <c r="D26" s="145"/>
      <c r="E26" s="146" t="s">
        <v>309</v>
      </c>
      <c r="F26" s="146"/>
      <c r="G26" s="101"/>
      <c r="H26" s="147" t="s">
        <v>310</v>
      </c>
      <c r="I26" s="147"/>
      <c r="J26" s="148" t="s">
        <v>309</v>
      </c>
      <c r="K26" s="148"/>
      <c r="L26" s="92"/>
      <c r="M26" s="23"/>
      <c r="N26" s="23"/>
      <c r="O26" s="92"/>
    </row>
    <row r="27" spans="1:15" ht="15.4" customHeight="1">
      <c r="A27" s="95"/>
      <c r="B27" s="99">
        <v>15</v>
      </c>
      <c r="C27" s="134">
        <f>SUMIF(ZTI_Rozpočet!S9:S143,B27,ZTI_Rozpočet!K9:K143)+H27</f>
        <v>0</v>
      </c>
      <c r="D27" s="134"/>
      <c r="E27" s="135">
        <f>C27/100*B27</f>
        <v>0</v>
      </c>
      <c r="F27" s="135"/>
      <c r="G27" s="98"/>
      <c r="H27" s="143">
        <f>SUMIF(K15:K22,B27,J15:J22)</f>
        <v>0</v>
      </c>
      <c r="I27" s="143"/>
      <c r="J27" s="136">
        <f>H27*B27/100</f>
        <v>0</v>
      </c>
      <c r="K27" s="136"/>
      <c r="L27" s="100" t="s">
        <v>308</v>
      </c>
      <c r="M27" s="23"/>
      <c r="N27" s="23"/>
      <c r="O27" s="92"/>
    </row>
    <row r="28" spans="1:15" ht="15.4" customHeight="1" thickBot="1">
      <c r="A28" s="95"/>
      <c r="B28" s="99">
        <v>21</v>
      </c>
      <c r="C28" s="134">
        <f>SUMIF(ZTI_Rozpočet!S9:S143,B28,ZTI_Rozpočet!K9:K143)+H28</f>
        <v>0</v>
      </c>
      <c r="D28" s="134"/>
      <c r="E28" s="135">
        <f>C28/100*B28</f>
        <v>0</v>
      </c>
      <c r="F28" s="135"/>
      <c r="G28" s="98"/>
      <c r="H28" s="136">
        <f>SUMIF(K15:K22,B28,J15:J22)</f>
        <v>0</v>
      </c>
      <c r="I28" s="136"/>
      <c r="J28" s="136">
        <f>H28*B28/100</f>
        <v>0</v>
      </c>
      <c r="K28" s="136"/>
      <c r="L28" s="92"/>
      <c r="M28" s="23"/>
      <c r="N28" s="23"/>
      <c r="O28" s="92"/>
    </row>
    <row r="29" spans="1:15" ht="15.4" customHeight="1" thickBot="1">
      <c r="A29" s="95"/>
      <c r="B29" s="99">
        <v>0</v>
      </c>
      <c r="C29" s="134">
        <f>(E23+J23)-(C27+C28)</f>
        <v>0</v>
      </c>
      <c r="D29" s="134"/>
      <c r="E29" s="135">
        <f>C29/100*B29</f>
        <v>0</v>
      </c>
      <c r="F29" s="135"/>
      <c r="G29" s="98"/>
      <c r="H29" s="136">
        <f>J23-(H27+H28)</f>
        <v>0</v>
      </c>
      <c r="I29" s="136"/>
      <c r="J29" s="136">
        <f>H29*B29/100</f>
        <v>0</v>
      </c>
      <c r="K29" s="136"/>
      <c r="L29" s="137" t="s">
        <v>307</v>
      </c>
      <c r="M29" s="137"/>
      <c r="N29" s="137"/>
      <c r="O29" s="92"/>
    </row>
    <row r="30" spans="1:15" ht="15.4" customHeight="1">
      <c r="A30" s="95"/>
      <c r="B30" s="138"/>
      <c r="C30" s="139">
        <f>ROUNDUP(C27+C28+C29,1)</f>
        <v>0</v>
      </c>
      <c r="D30" s="139"/>
      <c r="E30" s="140">
        <f>ROUNDUP(E27+E28+E29,1)</f>
        <v>0</v>
      </c>
      <c r="F30" s="140"/>
      <c r="G30" s="141"/>
      <c r="H30" s="141"/>
      <c r="I30" s="141"/>
      <c r="J30" s="142">
        <f>J27+J28+J29</f>
        <v>0</v>
      </c>
      <c r="K30" s="142"/>
      <c r="L30" s="92"/>
      <c r="M30" s="23"/>
      <c r="N30" s="23"/>
      <c r="O30" s="92"/>
    </row>
    <row r="31" spans="1:15" ht="15.4" customHeight="1" thickBot="1">
      <c r="A31" s="95"/>
      <c r="B31" s="138"/>
      <c r="C31" s="139"/>
      <c r="D31" s="139"/>
      <c r="E31" s="140"/>
      <c r="F31" s="140"/>
      <c r="G31" s="141"/>
      <c r="H31" s="141"/>
      <c r="I31" s="141"/>
      <c r="J31" s="142"/>
      <c r="K31" s="142"/>
      <c r="L31" s="92"/>
      <c r="M31" s="23"/>
      <c r="N31" s="23"/>
      <c r="O31" s="92"/>
    </row>
    <row r="32" spans="1:15" ht="15.4" customHeight="1" thickBot="1">
      <c r="A32" s="95"/>
      <c r="B32" s="129" t="s">
        <v>306</v>
      </c>
      <c r="C32" s="129"/>
      <c r="D32" s="129"/>
      <c r="E32" s="129"/>
      <c r="F32" s="129"/>
      <c r="G32" s="130" t="s">
        <v>305</v>
      </c>
      <c r="H32" s="130"/>
      <c r="I32" s="130"/>
      <c r="J32" s="130"/>
      <c r="K32" s="130"/>
      <c r="L32" s="23"/>
      <c r="M32" s="23"/>
      <c r="N32" s="23"/>
      <c r="O32" s="92"/>
    </row>
    <row r="33" spans="1:15" ht="15.4" customHeight="1">
      <c r="A33" s="95"/>
      <c r="B33" s="131">
        <f>C30+E30</f>
        <v>0</v>
      </c>
      <c r="C33" s="131"/>
      <c r="D33" s="131"/>
      <c r="E33" s="131"/>
      <c r="F33" s="131"/>
      <c r="G33" s="132" t="s">
        <v>304</v>
      </c>
      <c r="H33" s="132"/>
      <c r="I33" s="132"/>
      <c r="J33" s="97" t="s">
        <v>303</v>
      </c>
      <c r="K33" s="96" t="s">
        <v>302</v>
      </c>
      <c r="L33" s="23"/>
      <c r="M33" s="23"/>
      <c r="N33" s="23"/>
      <c r="O33" s="92"/>
    </row>
    <row r="34" spans="1:15" ht="15.4" customHeight="1">
      <c r="A34" s="95"/>
      <c r="B34" s="131"/>
      <c r="C34" s="131"/>
      <c r="D34" s="131"/>
      <c r="E34" s="131"/>
      <c r="F34" s="131"/>
      <c r="G34" s="133"/>
      <c r="H34" s="133"/>
      <c r="I34" s="133"/>
      <c r="J34" s="94"/>
      <c r="K34" s="93" t="str">
        <f>IF(J34&gt;0,E23/J34,"")</f>
        <v/>
      </c>
      <c r="L34" s="23"/>
      <c r="M34" s="23"/>
      <c r="N34" s="23"/>
      <c r="O34" s="92"/>
    </row>
    <row r="35" spans="1:15" ht="15.4" customHeight="1">
      <c r="A35" s="95"/>
      <c r="B35" s="131"/>
      <c r="C35" s="131"/>
      <c r="D35" s="131"/>
      <c r="E35" s="131"/>
      <c r="F35" s="131"/>
      <c r="G35" s="133"/>
      <c r="H35" s="133"/>
      <c r="I35" s="133"/>
      <c r="J35" s="94"/>
      <c r="K35" s="93" t="str">
        <f>IF(J35&gt;0,E23/J35,"")</f>
        <v/>
      </c>
      <c r="L35" s="23"/>
      <c r="M35" s="23"/>
      <c r="N35" s="23"/>
      <c r="O35" s="92"/>
    </row>
    <row r="36" spans="1:15" ht="15.4" customHeight="1" thickBot="1">
      <c r="A36" s="95"/>
      <c r="B36" s="131"/>
      <c r="C36" s="131"/>
      <c r="D36" s="131"/>
      <c r="E36" s="131"/>
      <c r="F36" s="131"/>
      <c r="G36" s="133"/>
      <c r="H36" s="133"/>
      <c r="I36" s="133"/>
      <c r="J36" s="94"/>
      <c r="K36" s="93" t="str">
        <f>IF(J36&gt;0,E23/J36,"")</f>
        <v/>
      </c>
      <c r="L36" s="23"/>
      <c r="M36" s="23"/>
      <c r="N36" s="23"/>
      <c r="O36" s="92"/>
    </row>
    <row r="37" spans="1:15" ht="7.5" customHeight="1">
      <c r="A37" s="23"/>
      <c r="B37" s="90"/>
      <c r="C37" s="90"/>
      <c r="D37" s="90"/>
      <c r="E37" s="90"/>
      <c r="F37" s="90"/>
      <c r="G37" s="91"/>
      <c r="H37" s="91"/>
      <c r="I37" s="91"/>
      <c r="J37" s="91"/>
      <c r="K37" s="91"/>
      <c r="L37" s="90"/>
      <c r="M37" s="90"/>
      <c r="N37" s="90"/>
      <c r="O37" s="23"/>
    </row>
    <row r="38" spans="1:15" s="84" customFormat="1" ht="11.85" customHeight="1">
      <c r="A38" s="89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89"/>
    </row>
  </sheetData>
  <sheetProtection selectLockedCells="1" selectUnlockedCells="1"/>
  <mergeCells count="79">
    <mergeCell ref="B6:C6"/>
    <mergeCell ref="D6:E6"/>
    <mergeCell ref="G6:N6"/>
    <mergeCell ref="B2:N3"/>
    <mergeCell ref="C4:H4"/>
    <mergeCell ref="J4:N4"/>
    <mergeCell ref="D5:E5"/>
    <mergeCell ref="G5:N5"/>
    <mergeCell ref="B7:C7"/>
    <mergeCell ref="D7:E7"/>
    <mergeCell ref="G7:N7"/>
    <mergeCell ref="B8:C8"/>
    <mergeCell ref="D8:E8"/>
    <mergeCell ref="G8:N8"/>
    <mergeCell ref="B9:C9"/>
    <mergeCell ref="D9:E9"/>
    <mergeCell ref="G9:N9"/>
    <mergeCell ref="B10:C10"/>
    <mergeCell ref="D10:E10"/>
    <mergeCell ref="G10:N10"/>
    <mergeCell ref="G16:I16"/>
    <mergeCell ref="B11:C11"/>
    <mergeCell ref="D11:E11"/>
    <mergeCell ref="G11:N11"/>
    <mergeCell ref="B12:C12"/>
    <mergeCell ref="D12:E12"/>
    <mergeCell ref="G12:N12"/>
    <mergeCell ref="B13:F13"/>
    <mergeCell ref="G13:K13"/>
    <mergeCell ref="L13:N13"/>
    <mergeCell ref="G14:I14"/>
    <mergeCell ref="G15:I15"/>
    <mergeCell ref="G17:I17"/>
    <mergeCell ref="G18:I18"/>
    <mergeCell ref="G19:I19"/>
    <mergeCell ref="G20:I20"/>
    <mergeCell ref="B21:D21"/>
    <mergeCell ref="E21:F21"/>
    <mergeCell ref="G21:I21"/>
    <mergeCell ref="L21:N21"/>
    <mergeCell ref="B22:D22"/>
    <mergeCell ref="E22:F22"/>
    <mergeCell ref="G22:I22"/>
    <mergeCell ref="B23:D24"/>
    <mergeCell ref="E23:F24"/>
    <mergeCell ref="G23:I24"/>
    <mergeCell ref="J23:K24"/>
    <mergeCell ref="B25:F25"/>
    <mergeCell ref="G25:K25"/>
    <mergeCell ref="C26:D26"/>
    <mergeCell ref="E26:F26"/>
    <mergeCell ref="H26:I26"/>
    <mergeCell ref="J26:K26"/>
    <mergeCell ref="C27:D27"/>
    <mergeCell ref="E27:F27"/>
    <mergeCell ref="H27:I27"/>
    <mergeCell ref="J27:K27"/>
    <mergeCell ref="C28:D28"/>
    <mergeCell ref="E28:F28"/>
    <mergeCell ref="H28:I28"/>
    <mergeCell ref="J28:K28"/>
    <mergeCell ref="B30:B31"/>
    <mergeCell ref="C30:D31"/>
    <mergeCell ref="E30:F31"/>
    <mergeCell ref="G30:I31"/>
    <mergeCell ref="J30:K31"/>
    <mergeCell ref="C29:D29"/>
    <mergeCell ref="E29:F29"/>
    <mergeCell ref="H29:I29"/>
    <mergeCell ref="J29:K29"/>
    <mergeCell ref="L29:N29"/>
    <mergeCell ref="B38:N38"/>
    <mergeCell ref="B32:F32"/>
    <mergeCell ref="G32:K32"/>
    <mergeCell ref="B33:F36"/>
    <mergeCell ref="G33:I33"/>
    <mergeCell ref="G34:I34"/>
    <mergeCell ref="G35:I35"/>
    <mergeCell ref="G36:I36"/>
  </mergeCells>
  <conditionalFormatting sqref="C27:F29">
    <cfRule type="cellIs" dxfId="0" priority="1" stopIfTrue="1" operator="equal">
      <formula>0</formula>
    </cfRule>
  </conditionalFormatting>
  <pageMargins left="0.78749999999999998" right="0.78749999999999998" top="0.39374999999999999" bottom="0.78888888888888886" header="0.51180555555555551" footer="9.8611111111111108E-2"/>
  <pageSetup paperSize="9" scale="75" orientation="landscape" useFirstPageNumber="1" horizontalDpi="300" verticalDpi="300"/>
  <headerFooter alignWithMargins="0">
    <oddFooter>&amp;L&amp;"Times New Roman,obyčejné"&amp;12ST Systém - www.softtrio.cz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V142"/>
  <sheetViews>
    <sheetView tabSelected="1" workbookViewId="0">
      <pane xSplit="6" ySplit="8" topLeftCell="G54" activePane="bottomRight" state="frozen"/>
      <selection activeCell="P12" sqref="P12:P24"/>
      <selection pane="topRight" activeCell="P12" sqref="P12:P24"/>
      <selection pane="bottomLeft" activeCell="P12" sqref="P12:P24"/>
      <selection pane="bottomRight" activeCell="W43" sqref="W43"/>
    </sheetView>
  </sheetViews>
  <sheetFormatPr defaultColWidth="11.5703125" defaultRowHeight="12.75" outlineLevelRow="2"/>
  <cols>
    <col min="1" max="1" width="1.7109375" style="7" customWidth="1"/>
    <col min="2" max="2" width="6" style="2" customWidth="1"/>
    <col min="3" max="3" width="5.7109375" style="2" customWidth="1"/>
    <col min="4" max="4" width="3.140625" style="2" customWidth="1"/>
    <col min="5" max="5" width="3.5703125" style="2" customWidth="1"/>
    <col min="6" max="6" width="13.140625" style="2" customWidth="1"/>
    <col min="7" max="7" width="61.85546875" style="2" customWidth="1"/>
    <col min="8" max="8" width="11.5703125" style="2"/>
    <col min="9" max="9" width="8.140625" style="6" customWidth="1"/>
    <col min="10" max="10" width="11.7109375" style="2" customWidth="1"/>
    <col min="11" max="11" width="15.28515625" style="2" customWidth="1"/>
    <col min="12" max="12" width="11.7109375" style="5" customWidth="1"/>
    <col min="13" max="15" width="11.5703125" style="5"/>
    <col min="16" max="16" width="11.140625" style="4" customWidth="1"/>
    <col min="17" max="18" width="0" style="2" hidden="1" customWidth="1"/>
    <col min="19" max="19" width="11.7109375" style="3" customWidth="1"/>
    <col min="20" max="20" width="0" style="3" hidden="1" customWidth="1"/>
    <col min="21" max="21" width="1.7109375" style="2" customWidth="1"/>
    <col min="22" max="242" width="11.5703125" style="2"/>
    <col min="243" max="16384" width="11.5703125" style="1"/>
  </cols>
  <sheetData>
    <row r="1" spans="1:256" s="84" customFormat="1" ht="12.75" hidden="1" customHeight="1">
      <c r="A1" s="88" t="s">
        <v>301</v>
      </c>
      <c r="B1" s="85" t="s">
        <v>291</v>
      </c>
      <c r="C1" s="85" t="s">
        <v>11</v>
      </c>
      <c r="D1" s="85" t="s">
        <v>290</v>
      </c>
      <c r="E1" s="85" t="s">
        <v>300</v>
      </c>
      <c r="F1" s="85" t="s">
        <v>288</v>
      </c>
      <c r="G1" s="85" t="s">
        <v>10</v>
      </c>
      <c r="H1" s="85" t="s">
        <v>299</v>
      </c>
      <c r="I1" s="85" t="s">
        <v>285</v>
      </c>
      <c r="J1" s="85" t="s">
        <v>298</v>
      </c>
      <c r="K1" s="85" t="s">
        <v>297</v>
      </c>
      <c r="L1" s="87" t="s">
        <v>0</v>
      </c>
      <c r="M1" s="87" t="s">
        <v>6</v>
      </c>
      <c r="N1" s="87" t="s">
        <v>282</v>
      </c>
      <c r="O1" s="87" t="s">
        <v>281</v>
      </c>
      <c r="P1" s="86" t="s">
        <v>296</v>
      </c>
      <c r="Q1" s="85" t="s">
        <v>295</v>
      </c>
      <c r="R1" s="85" t="s">
        <v>294</v>
      </c>
      <c r="S1" s="85" t="s">
        <v>293</v>
      </c>
      <c r="T1" s="85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ht="29.85" customHeight="1">
      <c r="A2" s="83"/>
      <c r="B2" s="23"/>
      <c r="C2" s="23"/>
      <c r="D2" s="23"/>
      <c r="E2" s="23"/>
      <c r="F2" s="23"/>
      <c r="G2" s="169" t="s">
        <v>9</v>
      </c>
      <c r="H2" s="169"/>
      <c r="I2" s="169"/>
      <c r="J2" s="169"/>
      <c r="K2" s="169"/>
      <c r="L2" s="53"/>
      <c r="M2" s="53"/>
      <c r="N2" s="53"/>
      <c r="O2" s="53"/>
      <c r="P2" s="53"/>
      <c r="Q2" s="53"/>
      <c r="R2" s="53"/>
      <c r="S2" s="52"/>
      <c r="T2" s="52"/>
      <c r="U2" s="23"/>
    </row>
    <row r="3" spans="1:256" ht="19.350000000000001" customHeight="1">
      <c r="A3" s="23"/>
      <c r="B3" s="82" t="s">
        <v>292</v>
      </c>
      <c r="C3" s="77"/>
      <c r="D3" s="170" t="str">
        <f>ZTI_KrycíList!D6</f>
        <v>801</v>
      </c>
      <c r="E3" s="170"/>
      <c r="F3" s="170"/>
      <c r="G3" s="81" t="str">
        <f>ZTI_KrycíList!C4</f>
        <v>Stavební úpravy objektu Dopravního podniku Ostrava - II. etapa</v>
      </c>
      <c r="H3" s="171">
        <f>ZTI_KrycíList!J4</f>
        <v>0</v>
      </c>
      <c r="I3" s="171"/>
      <c r="J3" s="80"/>
      <c r="K3" s="80"/>
      <c r="L3" s="80"/>
      <c r="M3" s="80"/>
      <c r="N3" s="80"/>
      <c r="O3" s="79"/>
      <c r="P3" s="79"/>
      <c r="Q3" s="79"/>
      <c r="R3" s="79"/>
      <c r="S3" s="79"/>
      <c r="T3" s="79"/>
      <c r="U3" s="77"/>
    </row>
    <row r="4" spans="1:256" ht="14.85" customHeight="1">
      <c r="A4" s="23"/>
      <c r="B4" s="23"/>
      <c r="C4" s="23"/>
      <c r="D4" s="172">
        <f>ZTI_KrycíList!C5</f>
        <v>0</v>
      </c>
      <c r="E4" s="172"/>
      <c r="F4" s="172"/>
      <c r="G4" s="78">
        <f>ZTI_KrycíList!G5</f>
        <v>0</v>
      </c>
      <c r="H4" s="173">
        <f>ZTI_KrycíList!D5</f>
        <v>0</v>
      </c>
      <c r="I4" s="173"/>
      <c r="J4" s="77"/>
      <c r="K4" s="76"/>
      <c r="L4" s="75"/>
      <c r="M4" s="75"/>
      <c r="N4" s="75"/>
      <c r="O4" s="75"/>
      <c r="P4" s="75"/>
      <c r="Q4" s="75"/>
      <c r="R4" s="75"/>
      <c r="S4" s="74"/>
      <c r="T4" s="74"/>
      <c r="U4" s="23"/>
    </row>
    <row r="5" spans="1:256" ht="11.85" customHeight="1">
      <c r="A5" s="23"/>
      <c r="B5" s="73"/>
      <c r="C5" s="73"/>
      <c r="D5" s="71"/>
      <c r="E5" s="71"/>
      <c r="F5" s="71"/>
      <c r="G5" s="72" t="str">
        <f>ZTI_KrycíList!G12</f>
        <v>c:\rozpnz\localdata\Data;801;Stavební úpravy objektu Dopravního podniku Ostrava</v>
      </c>
      <c r="H5" s="71"/>
      <c r="I5" s="71"/>
      <c r="J5" s="70"/>
      <c r="K5" s="69"/>
      <c r="L5" s="68"/>
      <c r="M5" s="68"/>
      <c r="N5" s="68"/>
      <c r="O5" s="68"/>
      <c r="P5" s="68"/>
      <c r="Q5" s="68"/>
      <c r="R5" s="68"/>
      <c r="S5" s="68"/>
      <c r="T5" s="68"/>
      <c r="U5" s="23" t="s">
        <v>7</v>
      </c>
    </row>
    <row r="6" spans="1:256" s="62" customFormat="1" ht="22.35" customHeight="1">
      <c r="A6" s="63"/>
      <c r="B6" s="66" t="s">
        <v>291</v>
      </c>
      <c r="C6" s="66" t="s">
        <v>11</v>
      </c>
      <c r="D6" s="67" t="s">
        <v>290</v>
      </c>
      <c r="E6" s="66" t="s">
        <v>289</v>
      </c>
      <c r="F6" s="66" t="s">
        <v>288</v>
      </c>
      <c r="G6" s="66" t="s">
        <v>287</v>
      </c>
      <c r="H6" s="66" t="s">
        <v>286</v>
      </c>
      <c r="I6" s="66" t="s">
        <v>285</v>
      </c>
      <c r="J6" s="66" t="s">
        <v>284</v>
      </c>
      <c r="K6" s="65" t="s">
        <v>283</v>
      </c>
      <c r="L6" s="64" t="s">
        <v>0</v>
      </c>
      <c r="M6" s="64" t="s">
        <v>6</v>
      </c>
      <c r="N6" s="64" t="s">
        <v>282</v>
      </c>
      <c r="O6" s="64" t="s">
        <v>281</v>
      </c>
      <c r="P6" s="64" t="s">
        <v>280</v>
      </c>
      <c r="Q6" s="64" t="s">
        <v>279</v>
      </c>
      <c r="R6" s="64" t="s">
        <v>278</v>
      </c>
      <c r="S6" s="64" t="s">
        <v>277</v>
      </c>
      <c r="T6" s="64" t="s">
        <v>276</v>
      </c>
      <c r="U6" s="63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ht="14.85" customHeight="1">
      <c r="A7" s="23"/>
      <c r="B7" s="61"/>
      <c r="C7" s="61"/>
      <c r="D7" s="59">
        <f>ZTI_KrycíList!C8</f>
        <v>0</v>
      </c>
      <c r="E7" s="59"/>
      <c r="F7" s="59"/>
      <c r="G7" s="60"/>
      <c r="H7" s="59"/>
      <c r="I7" s="59"/>
      <c r="J7" s="58"/>
      <c r="K7" s="57">
        <f t="shared" ref="K7:R7" si="0">SUMIF($D9:$D144,"B",K9:K144)</f>
        <v>0</v>
      </c>
      <c r="L7" s="56">
        <f t="shared" si="0"/>
        <v>0</v>
      </c>
      <c r="M7" s="56">
        <f t="shared" si="0"/>
        <v>0</v>
      </c>
      <c r="N7" s="56">
        <f t="shared" si="0"/>
        <v>0</v>
      </c>
      <c r="O7" s="56">
        <f t="shared" si="0"/>
        <v>0</v>
      </c>
      <c r="P7" s="56">
        <f t="shared" si="0"/>
        <v>0</v>
      </c>
      <c r="Q7" s="56">
        <f t="shared" si="0"/>
        <v>0</v>
      </c>
      <c r="R7" s="56">
        <f t="shared" si="0"/>
        <v>0</v>
      </c>
      <c r="S7" s="55">
        <f>ROUNDUP(SUMIF($D9:$D144,"B",S9:S144),1)</f>
        <v>0</v>
      </c>
      <c r="T7" s="55">
        <f>ROUNDUP(K7+S7,1)</f>
        <v>0</v>
      </c>
      <c r="U7" s="23"/>
    </row>
    <row r="8" spans="1:256" ht="8.25" customHeight="1">
      <c r="A8" s="23"/>
      <c r="B8" s="23"/>
      <c r="C8" s="23"/>
      <c r="D8" s="23"/>
      <c r="E8" s="23"/>
      <c r="F8" s="23"/>
      <c r="G8" s="23"/>
      <c r="H8" s="23"/>
      <c r="I8" s="54"/>
      <c r="J8" s="23"/>
      <c r="K8" s="23"/>
      <c r="L8" s="53"/>
      <c r="M8" s="53"/>
      <c r="N8" s="53"/>
      <c r="O8" s="53"/>
      <c r="P8" s="53"/>
      <c r="Q8" s="53"/>
      <c r="R8" s="53"/>
      <c r="S8" s="52"/>
      <c r="T8" s="52"/>
      <c r="U8" s="23"/>
    </row>
    <row r="9" spans="1:256" ht="15">
      <c r="A9" s="23"/>
      <c r="B9" s="51" t="s">
        <v>275</v>
      </c>
      <c r="C9" s="47"/>
      <c r="D9" s="48" t="s">
        <v>274</v>
      </c>
      <c r="E9" s="47"/>
      <c r="F9" s="50"/>
      <c r="G9" s="49" t="s">
        <v>273</v>
      </c>
      <c r="H9" s="47"/>
      <c r="I9" s="48"/>
      <c r="J9" s="47"/>
      <c r="K9" s="46">
        <f t="shared" ref="K9:S9" si="1">SUMIF($D10:$D142,"O",K10:K142)</f>
        <v>0</v>
      </c>
      <c r="L9" s="45">
        <f t="shared" si="1"/>
        <v>0</v>
      </c>
      <c r="M9" s="45">
        <f t="shared" si="1"/>
        <v>0</v>
      </c>
      <c r="N9" s="45">
        <f t="shared" si="1"/>
        <v>0</v>
      </c>
      <c r="O9" s="45">
        <f t="shared" si="1"/>
        <v>0</v>
      </c>
      <c r="P9" s="44">
        <f t="shared" si="1"/>
        <v>0</v>
      </c>
      <c r="Q9" s="44">
        <f t="shared" si="1"/>
        <v>0</v>
      </c>
      <c r="R9" s="44">
        <f t="shared" si="1"/>
        <v>0</v>
      </c>
      <c r="S9" s="43">
        <f t="shared" si="1"/>
        <v>0</v>
      </c>
      <c r="T9" s="43">
        <f>K9+S9</f>
        <v>0</v>
      </c>
      <c r="U9" s="22"/>
    </row>
    <row r="10" spans="1:256" outlineLevel="1">
      <c r="A10" s="23"/>
      <c r="B10" s="42"/>
      <c r="C10" s="41" t="s">
        <v>272</v>
      </c>
      <c r="D10" s="39" t="s">
        <v>120</v>
      </c>
      <c r="E10" s="38"/>
      <c r="F10" s="38" t="s">
        <v>119</v>
      </c>
      <c r="G10" s="40" t="s">
        <v>271</v>
      </c>
      <c r="H10" s="38"/>
      <c r="I10" s="39"/>
      <c r="J10" s="38"/>
      <c r="K10" s="37">
        <f>SUBTOTAL(9,K11:K45)</f>
        <v>0</v>
      </c>
      <c r="L10" s="36">
        <f>SUBTOTAL(9,L11:L45)</f>
        <v>0</v>
      </c>
      <c r="M10" s="36">
        <f>SUBTOTAL(9,M11:M45)</f>
        <v>0</v>
      </c>
      <c r="N10" s="36">
        <f>SUBTOTAL(9,N11:N45)</f>
        <v>0</v>
      </c>
      <c r="O10" s="36">
        <f>SUBTOTAL(9,O11:O45)</f>
        <v>0</v>
      </c>
      <c r="P10" s="35">
        <f>SUMPRODUCT(P11:P45,H11:H45)</f>
        <v>0</v>
      </c>
      <c r="Q10" s="35">
        <f>SUMPRODUCT(Q11:Q45,H11:H45)</f>
        <v>0</v>
      </c>
      <c r="R10" s="35">
        <f>SUMPRODUCT(R11:R45,H11:H45)</f>
        <v>0</v>
      </c>
      <c r="S10" s="34">
        <f>SUMPRODUCT(S11:S45,K11:K45)/100</f>
        <v>0</v>
      </c>
      <c r="T10" s="34">
        <f>K10+S10</f>
        <v>0</v>
      </c>
      <c r="U10" s="22"/>
    </row>
    <row r="11" spans="1:256" outlineLevel="2">
      <c r="A11" s="23"/>
      <c r="B11" s="33"/>
      <c r="C11" s="32"/>
      <c r="D11" s="29"/>
      <c r="E11" s="31" t="s">
        <v>117</v>
      </c>
      <c r="F11" s="28"/>
      <c r="G11" s="30"/>
      <c r="H11" s="28"/>
      <c r="I11" s="29"/>
      <c r="J11" s="28"/>
      <c r="K11" s="27"/>
      <c r="L11" s="26"/>
      <c r="M11" s="26"/>
      <c r="N11" s="26"/>
      <c r="O11" s="26"/>
      <c r="P11" s="25"/>
      <c r="Q11" s="25"/>
      <c r="R11" s="25"/>
      <c r="S11" s="24"/>
      <c r="T11" s="24"/>
      <c r="U11" s="22"/>
    </row>
    <row r="12" spans="1:256" outlineLevel="2">
      <c r="A12" s="23"/>
      <c r="B12" s="22"/>
      <c r="C12" s="22"/>
      <c r="D12" s="21" t="s">
        <v>15</v>
      </c>
      <c r="E12" s="20">
        <v>1</v>
      </c>
      <c r="F12" s="19" t="s">
        <v>270</v>
      </c>
      <c r="G12" s="18" t="s">
        <v>269</v>
      </c>
      <c r="H12" s="17">
        <v>5</v>
      </c>
      <c r="I12" s="16" t="s">
        <v>3</v>
      </c>
      <c r="J12" s="15"/>
      <c r="K12" s="14">
        <f t="shared" ref="K12:K45" si="2">H12*J12</f>
        <v>0</v>
      </c>
      <c r="L12" s="13" t="str">
        <f t="shared" ref="L12:L45" si="3">IF(D12="S",K12,"")</f>
        <v/>
      </c>
      <c r="M12" s="12">
        <f t="shared" ref="M12:M45" si="4">IF(OR(D12="P",D12="U"),K12,"")</f>
        <v>0</v>
      </c>
      <c r="N12" s="12" t="str">
        <f t="shared" ref="N12:N45" si="5">IF(D12="H",K12,"")</f>
        <v/>
      </c>
      <c r="O12" s="12" t="str">
        <f t="shared" ref="O12:O45" si="6">IF(D12="V",K12,"")</f>
        <v/>
      </c>
      <c r="P12" s="11"/>
      <c r="Q12" s="11">
        <v>0</v>
      </c>
      <c r="R12" s="11">
        <v>0</v>
      </c>
      <c r="S12" s="10">
        <v>21</v>
      </c>
      <c r="T12" s="9">
        <f t="shared" ref="T12:T45" si="7">K12*(S12+100)/100</f>
        <v>0</v>
      </c>
      <c r="U12" s="8"/>
    </row>
    <row r="13" spans="1:256" outlineLevel="2">
      <c r="A13" s="23"/>
      <c r="B13" s="22"/>
      <c r="C13" s="22"/>
      <c r="D13" s="21" t="s">
        <v>15</v>
      </c>
      <c r="E13" s="20">
        <v>2</v>
      </c>
      <c r="F13" s="19" t="s">
        <v>268</v>
      </c>
      <c r="G13" s="18" t="s">
        <v>267</v>
      </c>
      <c r="H13" s="17">
        <v>5</v>
      </c>
      <c r="I13" s="16" t="s">
        <v>3</v>
      </c>
      <c r="J13" s="15"/>
      <c r="K13" s="14">
        <f t="shared" si="2"/>
        <v>0</v>
      </c>
      <c r="L13" s="13" t="str">
        <f t="shared" si="3"/>
        <v/>
      </c>
      <c r="M13" s="12">
        <f t="shared" si="4"/>
        <v>0</v>
      </c>
      <c r="N13" s="12" t="str">
        <f t="shared" si="5"/>
        <v/>
      </c>
      <c r="O13" s="12" t="str">
        <f t="shared" si="6"/>
        <v/>
      </c>
      <c r="P13" s="11"/>
      <c r="Q13" s="11">
        <v>0</v>
      </c>
      <c r="R13" s="11">
        <v>0</v>
      </c>
      <c r="S13" s="10">
        <v>21</v>
      </c>
      <c r="T13" s="9">
        <f t="shared" si="7"/>
        <v>0</v>
      </c>
      <c r="U13" s="8"/>
    </row>
    <row r="14" spans="1:256" outlineLevel="2">
      <c r="A14" s="23"/>
      <c r="B14" s="22"/>
      <c r="C14" s="22"/>
      <c r="D14" s="21" t="s">
        <v>15</v>
      </c>
      <c r="E14" s="20">
        <v>3</v>
      </c>
      <c r="F14" s="19" t="s">
        <v>266</v>
      </c>
      <c r="G14" s="18" t="s">
        <v>265</v>
      </c>
      <c r="H14" s="17">
        <v>3</v>
      </c>
      <c r="I14" s="16" t="s">
        <v>5</v>
      </c>
      <c r="J14" s="15"/>
      <c r="K14" s="14">
        <f t="shared" si="2"/>
        <v>0</v>
      </c>
      <c r="L14" s="13" t="str">
        <f t="shared" si="3"/>
        <v/>
      </c>
      <c r="M14" s="12">
        <f t="shared" si="4"/>
        <v>0</v>
      </c>
      <c r="N14" s="12" t="str">
        <f t="shared" si="5"/>
        <v/>
      </c>
      <c r="O14" s="12" t="str">
        <f t="shared" si="6"/>
        <v/>
      </c>
      <c r="P14" s="11"/>
      <c r="Q14" s="11">
        <v>0</v>
      </c>
      <c r="R14" s="11">
        <v>0</v>
      </c>
      <c r="S14" s="10">
        <v>21</v>
      </c>
      <c r="T14" s="9">
        <f t="shared" si="7"/>
        <v>0</v>
      </c>
      <c r="U14" s="8"/>
    </row>
    <row r="15" spans="1:256" outlineLevel="2">
      <c r="A15" s="23"/>
      <c r="B15" s="22"/>
      <c r="C15" s="22"/>
      <c r="D15" s="21" t="s">
        <v>15</v>
      </c>
      <c r="E15" s="20">
        <v>4</v>
      </c>
      <c r="F15" s="19" t="s">
        <v>264</v>
      </c>
      <c r="G15" s="18" t="s">
        <v>263</v>
      </c>
      <c r="H15" s="17">
        <v>5</v>
      </c>
      <c r="I15" s="16" t="s">
        <v>5</v>
      </c>
      <c r="J15" s="15"/>
      <c r="K15" s="14">
        <f t="shared" si="2"/>
        <v>0</v>
      </c>
      <c r="L15" s="13" t="str">
        <f t="shared" si="3"/>
        <v/>
      </c>
      <c r="M15" s="12">
        <f t="shared" si="4"/>
        <v>0</v>
      </c>
      <c r="N15" s="12" t="str">
        <f t="shared" si="5"/>
        <v/>
      </c>
      <c r="O15" s="12" t="str">
        <f t="shared" si="6"/>
        <v/>
      </c>
      <c r="P15" s="11"/>
      <c r="Q15" s="11">
        <v>0</v>
      </c>
      <c r="R15" s="11">
        <v>0</v>
      </c>
      <c r="S15" s="10">
        <v>21</v>
      </c>
      <c r="T15" s="9">
        <f t="shared" si="7"/>
        <v>0</v>
      </c>
      <c r="U15" s="8"/>
    </row>
    <row r="16" spans="1:256" outlineLevel="2">
      <c r="A16" s="23"/>
      <c r="B16" s="22"/>
      <c r="C16" s="22"/>
      <c r="D16" s="21" t="s">
        <v>15</v>
      </c>
      <c r="E16" s="20">
        <v>5</v>
      </c>
      <c r="F16" s="19" t="s">
        <v>262</v>
      </c>
      <c r="G16" s="18" t="s">
        <v>261</v>
      </c>
      <c r="H16" s="17">
        <v>65</v>
      </c>
      <c r="I16" s="16" t="s">
        <v>5</v>
      </c>
      <c r="J16" s="15"/>
      <c r="K16" s="14">
        <f t="shared" si="2"/>
        <v>0</v>
      </c>
      <c r="L16" s="13" t="str">
        <f t="shared" si="3"/>
        <v/>
      </c>
      <c r="M16" s="12">
        <f t="shared" si="4"/>
        <v>0</v>
      </c>
      <c r="N16" s="12" t="str">
        <f t="shared" si="5"/>
        <v/>
      </c>
      <c r="O16" s="12" t="str">
        <f t="shared" si="6"/>
        <v/>
      </c>
      <c r="P16" s="11"/>
      <c r="Q16" s="11">
        <v>0</v>
      </c>
      <c r="R16" s="11">
        <v>0</v>
      </c>
      <c r="S16" s="10">
        <v>21</v>
      </c>
      <c r="T16" s="9">
        <f t="shared" si="7"/>
        <v>0</v>
      </c>
      <c r="U16" s="8"/>
    </row>
    <row r="17" spans="1:21" outlineLevel="2">
      <c r="A17" s="23"/>
      <c r="B17" s="22"/>
      <c r="C17" s="22"/>
      <c r="D17" s="21" t="s">
        <v>15</v>
      </c>
      <c r="E17" s="20">
        <v>6</v>
      </c>
      <c r="F17" s="19" t="s">
        <v>260</v>
      </c>
      <c r="G17" s="18" t="s">
        <v>259</v>
      </c>
      <c r="H17" s="17">
        <v>72</v>
      </c>
      <c r="I17" s="16" t="s">
        <v>5</v>
      </c>
      <c r="J17" s="15"/>
      <c r="K17" s="14">
        <f t="shared" si="2"/>
        <v>0</v>
      </c>
      <c r="L17" s="13" t="str">
        <f t="shared" si="3"/>
        <v/>
      </c>
      <c r="M17" s="12">
        <f t="shared" si="4"/>
        <v>0</v>
      </c>
      <c r="N17" s="12" t="str">
        <f t="shared" si="5"/>
        <v/>
      </c>
      <c r="O17" s="12" t="str">
        <f t="shared" si="6"/>
        <v/>
      </c>
      <c r="P17" s="11"/>
      <c r="Q17" s="11">
        <v>0</v>
      </c>
      <c r="R17" s="11">
        <v>0</v>
      </c>
      <c r="S17" s="10">
        <v>21</v>
      </c>
      <c r="T17" s="9">
        <f t="shared" si="7"/>
        <v>0</v>
      </c>
      <c r="U17" s="8"/>
    </row>
    <row r="18" spans="1:21" outlineLevel="2">
      <c r="A18" s="23"/>
      <c r="B18" s="22"/>
      <c r="C18" s="22"/>
      <c r="D18" s="21" t="s">
        <v>15</v>
      </c>
      <c r="E18" s="20">
        <v>7</v>
      </c>
      <c r="F18" s="19" t="s">
        <v>258</v>
      </c>
      <c r="G18" s="18" t="s">
        <v>257</v>
      </c>
      <c r="H18" s="17">
        <v>91</v>
      </c>
      <c r="I18" s="16" t="s">
        <v>5</v>
      </c>
      <c r="J18" s="15"/>
      <c r="K18" s="14">
        <f t="shared" si="2"/>
        <v>0</v>
      </c>
      <c r="L18" s="13" t="str">
        <f t="shared" si="3"/>
        <v/>
      </c>
      <c r="M18" s="12">
        <f t="shared" si="4"/>
        <v>0</v>
      </c>
      <c r="N18" s="12" t="str">
        <f t="shared" si="5"/>
        <v/>
      </c>
      <c r="O18" s="12" t="str">
        <f t="shared" si="6"/>
        <v/>
      </c>
      <c r="P18" s="11"/>
      <c r="Q18" s="11">
        <v>0</v>
      </c>
      <c r="R18" s="11">
        <v>0</v>
      </c>
      <c r="S18" s="10">
        <v>21</v>
      </c>
      <c r="T18" s="9">
        <f t="shared" si="7"/>
        <v>0</v>
      </c>
      <c r="U18" s="8"/>
    </row>
    <row r="19" spans="1:21" outlineLevel="2">
      <c r="A19" s="23"/>
      <c r="B19" s="22"/>
      <c r="C19" s="22"/>
      <c r="D19" s="21" t="s">
        <v>15</v>
      </c>
      <c r="E19" s="20">
        <v>8</v>
      </c>
      <c r="F19" s="19" t="s">
        <v>256</v>
      </c>
      <c r="G19" s="18" t="s">
        <v>255</v>
      </c>
      <c r="H19" s="17">
        <v>628</v>
      </c>
      <c r="I19" s="16" t="s">
        <v>5</v>
      </c>
      <c r="J19" s="15"/>
      <c r="K19" s="14">
        <f t="shared" si="2"/>
        <v>0</v>
      </c>
      <c r="L19" s="13" t="str">
        <f t="shared" si="3"/>
        <v/>
      </c>
      <c r="M19" s="12">
        <f t="shared" si="4"/>
        <v>0</v>
      </c>
      <c r="N19" s="12" t="str">
        <f t="shared" si="5"/>
        <v/>
      </c>
      <c r="O19" s="12" t="str">
        <f t="shared" si="6"/>
        <v/>
      </c>
      <c r="P19" s="11"/>
      <c r="Q19" s="11">
        <v>0</v>
      </c>
      <c r="R19" s="11">
        <v>0</v>
      </c>
      <c r="S19" s="10">
        <v>21</v>
      </c>
      <c r="T19" s="9">
        <f t="shared" si="7"/>
        <v>0</v>
      </c>
      <c r="U19" s="8"/>
    </row>
    <row r="20" spans="1:21" outlineLevel="2">
      <c r="A20" s="23"/>
      <c r="B20" s="22"/>
      <c r="C20" s="22"/>
      <c r="D20" s="21" t="s">
        <v>15</v>
      </c>
      <c r="E20" s="20">
        <v>9</v>
      </c>
      <c r="F20" s="19" t="s">
        <v>254</v>
      </c>
      <c r="G20" s="18" t="s">
        <v>253</v>
      </c>
      <c r="H20" s="17">
        <v>195</v>
      </c>
      <c r="I20" s="16" t="s">
        <v>5</v>
      </c>
      <c r="J20" s="15"/>
      <c r="K20" s="14">
        <f t="shared" si="2"/>
        <v>0</v>
      </c>
      <c r="L20" s="13" t="str">
        <f t="shared" si="3"/>
        <v/>
      </c>
      <c r="M20" s="12">
        <f t="shared" si="4"/>
        <v>0</v>
      </c>
      <c r="N20" s="12" t="str">
        <f t="shared" si="5"/>
        <v/>
      </c>
      <c r="O20" s="12" t="str">
        <f t="shared" si="6"/>
        <v/>
      </c>
      <c r="P20" s="11"/>
      <c r="Q20" s="11">
        <v>0</v>
      </c>
      <c r="R20" s="11">
        <v>0</v>
      </c>
      <c r="S20" s="10">
        <v>21</v>
      </c>
      <c r="T20" s="9">
        <f t="shared" si="7"/>
        <v>0</v>
      </c>
      <c r="U20" s="8"/>
    </row>
    <row r="21" spans="1:21" outlineLevel="2">
      <c r="A21" s="23"/>
      <c r="B21" s="22"/>
      <c r="C21" s="22"/>
      <c r="D21" s="21" t="s">
        <v>15</v>
      </c>
      <c r="E21" s="20">
        <v>10</v>
      </c>
      <c r="F21" s="19" t="s">
        <v>252</v>
      </c>
      <c r="G21" s="18" t="s">
        <v>251</v>
      </c>
      <c r="H21" s="17">
        <v>284</v>
      </c>
      <c r="I21" s="16" t="s">
        <v>5</v>
      </c>
      <c r="J21" s="15"/>
      <c r="K21" s="14">
        <f t="shared" si="2"/>
        <v>0</v>
      </c>
      <c r="L21" s="13" t="str">
        <f t="shared" si="3"/>
        <v/>
      </c>
      <c r="M21" s="12">
        <f t="shared" si="4"/>
        <v>0</v>
      </c>
      <c r="N21" s="12" t="str">
        <f t="shared" si="5"/>
        <v/>
      </c>
      <c r="O21" s="12" t="str">
        <f t="shared" si="6"/>
        <v/>
      </c>
      <c r="P21" s="11"/>
      <c r="Q21" s="11">
        <v>0</v>
      </c>
      <c r="R21" s="11">
        <v>0</v>
      </c>
      <c r="S21" s="10">
        <v>21</v>
      </c>
      <c r="T21" s="9">
        <f t="shared" si="7"/>
        <v>0</v>
      </c>
      <c r="U21" s="8"/>
    </row>
    <row r="22" spans="1:21" outlineLevel="2">
      <c r="A22" s="23"/>
      <c r="B22" s="22"/>
      <c r="C22" s="22"/>
      <c r="D22" s="21" t="s">
        <v>15</v>
      </c>
      <c r="E22" s="20">
        <v>11</v>
      </c>
      <c r="F22" s="19" t="s">
        <v>250</v>
      </c>
      <c r="G22" s="18" t="s">
        <v>249</v>
      </c>
      <c r="H22" s="17">
        <v>39</v>
      </c>
      <c r="I22" s="16" t="s">
        <v>5</v>
      </c>
      <c r="J22" s="15"/>
      <c r="K22" s="14">
        <f t="shared" si="2"/>
        <v>0</v>
      </c>
      <c r="L22" s="13" t="str">
        <f t="shared" si="3"/>
        <v/>
      </c>
      <c r="M22" s="12">
        <f t="shared" si="4"/>
        <v>0</v>
      </c>
      <c r="N22" s="12" t="str">
        <f t="shared" si="5"/>
        <v/>
      </c>
      <c r="O22" s="12" t="str">
        <f t="shared" si="6"/>
        <v/>
      </c>
      <c r="P22" s="11"/>
      <c r="Q22" s="11">
        <v>0</v>
      </c>
      <c r="R22" s="11">
        <v>0</v>
      </c>
      <c r="S22" s="10">
        <v>21</v>
      </c>
      <c r="T22" s="9">
        <f t="shared" si="7"/>
        <v>0</v>
      </c>
      <c r="U22" s="8"/>
    </row>
    <row r="23" spans="1:21" outlineLevel="2">
      <c r="A23" s="23"/>
      <c r="B23" s="22"/>
      <c r="C23" s="22"/>
      <c r="D23" s="21" t="s">
        <v>15</v>
      </c>
      <c r="E23" s="20">
        <v>12</v>
      </c>
      <c r="F23" s="19" t="s">
        <v>248</v>
      </c>
      <c r="G23" s="18" t="s">
        <v>247</v>
      </c>
      <c r="H23" s="17">
        <v>520</v>
      </c>
      <c r="I23" s="16" t="s">
        <v>5</v>
      </c>
      <c r="J23" s="15"/>
      <c r="K23" s="14">
        <f t="shared" si="2"/>
        <v>0</v>
      </c>
      <c r="L23" s="13" t="str">
        <f t="shared" si="3"/>
        <v/>
      </c>
      <c r="M23" s="12">
        <f t="shared" si="4"/>
        <v>0</v>
      </c>
      <c r="N23" s="12" t="str">
        <f t="shared" si="5"/>
        <v/>
      </c>
      <c r="O23" s="12" t="str">
        <f t="shared" si="6"/>
        <v/>
      </c>
      <c r="P23" s="11"/>
      <c r="Q23" s="11">
        <v>0</v>
      </c>
      <c r="R23" s="11">
        <v>0</v>
      </c>
      <c r="S23" s="10">
        <v>21</v>
      </c>
      <c r="T23" s="9">
        <f t="shared" si="7"/>
        <v>0</v>
      </c>
      <c r="U23" s="8"/>
    </row>
    <row r="24" spans="1:21" outlineLevel="2">
      <c r="A24" s="23"/>
      <c r="B24" s="22"/>
      <c r="C24" s="22"/>
      <c r="D24" s="21" t="s">
        <v>15</v>
      </c>
      <c r="E24" s="20">
        <v>13</v>
      </c>
      <c r="F24" s="19" t="s">
        <v>246</v>
      </c>
      <c r="G24" s="18" t="s">
        <v>245</v>
      </c>
      <c r="H24" s="17">
        <v>12</v>
      </c>
      <c r="I24" s="16" t="s">
        <v>5</v>
      </c>
      <c r="J24" s="15"/>
      <c r="K24" s="14">
        <f t="shared" si="2"/>
        <v>0</v>
      </c>
      <c r="L24" s="13" t="str">
        <f t="shared" si="3"/>
        <v/>
      </c>
      <c r="M24" s="12">
        <f t="shared" si="4"/>
        <v>0</v>
      </c>
      <c r="N24" s="12" t="str">
        <f t="shared" si="5"/>
        <v/>
      </c>
      <c r="O24" s="12" t="str">
        <f t="shared" si="6"/>
        <v/>
      </c>
      <c r="P24" s="11"/>
      <c r="Q24" s="11">
        <v>0</v>
      </c>
      <c r="R24" s="11">
        <v>0</v>
      </c>
      <c r="S24" s="10">
        <v>21</v>
      </c>
      <c r="T24" s="9">
        <f t="shared" si="7"/>
        <v>0</v>
      </c>
      <c r="U24" s="8"/>
    </row>
    <row r="25" spans="1:21" outlineLevel="2">
      <c r="A25" s="23"/>
      <c r="B25" s="22"/>
      <c r="C25" s="22"/>
      <c r="D25" s="21" t="s">
        <v>15</v>
      </c>
      <c r="E25" s="20">
        <v>14</v>
      </c>
      <c r="F25" s="19" t="s">
        <v>244</v>
      </c>
      <c r="G25" s="18" t="s">
        <v>243</v>
      </c>
      <c r="H25" s="17">
        <v>708</v>
      </c>
      <c r="I25" s="16" t="s">
        <v>5</v>
      </c>
      <c r="J25" s="15"/>
      <c r="K25" s="14">
        <f t="shared" si="2"/>
        <v>0</v>
      </c>
      <c r="L25" s="13" t="str">
        <f t="shared" si="3"/>
        <v/>
      </c>
      <c r="M25" s="12">
        <f t="shared" si="4"/>
        <v>0</v>
      </c>
      <c r="N25" s="12" t="str">
        <f t="shared" si="5"/>
        <v/>
      </c>
      <c r="O25" s="12" t="str">
        <f t="shared" si="6"/>
        <v/>
      </c>
      <c r="P25" s="11"/>
      <c r="Q25" s="11">
        <v>0</v>
      </c>
      <c r="R25" s="11">
        <v>0</v>
      </c>
      <c r="S25" s="10">
        <v>21</v>
      </c>
      <c r="T25" s="9">
        <f t="shared" si="7"/>
        <v>0</v>
      </c>
      <c r="U25" s="8"/>
    </row>
    <row r="26" spans="1:21" outlineLevel="2">
      <c r="A26" s="23"/>
      <c r="B26" s="22"/>
      <c r="C26" s="22"/>
      <c r="D26" s="21" t="s">
        <v>15</v>
      </c>
      <c r="E26" s="20">
        <v>15</v>
      </c>
      <c r="F26" s="19" t="s">
        <v>242</v>
      </c>
      <c r="G26" s="18" t="s">
        <v>241</v>
      </c>
      <c r="H26" s="17">
        <v>234</v>
      </c>
      <c r="I26" s="16" t="s">
        <v>5</v>
      </c>
      <c r="J26" s="15"/>
      <c r="K26" s="14">
        <f t="shared" si="2"/>
        <v>0</v>
      </c>
      <c r="L26" s="13" t="str">
        <f t="shared" si="3"/>
        <v/>
      </c>
      <c r="M26" s="12">
        <f t="shared" si="4"/>
        <v>0</v>
      </c>
      <c r="N26" s="12" t="str">
        <f t="shared" si="5"/>
        <v/>
      </c>
      <c r="O26" s="12" t="str">
        <f t="shared" si="6"/>
        <v/>
      </c>
      <c r="P26" s="11"/>
      <c r="Q26" s="11">
        <v>0</v>
      </c>
      <c r="R26" s="11">
        <v>0</v>
      </c>
      <c r="S26" s="10">
        <v>21</v>
      </c>
      <c r="T26" s="9">
        <f t="shared" si="7"/>
        <v>0</v>
      </c>
      <c r="U26" s="8"/>
    </row>
    <row r="27" spans="1:21" outlineLevel="2">
      <c r="A27" s="23"/>
      <c r="B27" s="22"/>
      <c r="C27" s="22"/>
      <c r="D27" s="21" t="s">
        <v>15</v>
      </c>
      <c r="E27" s="20">
        <v>16</v>
      </c>
      <c r="F27" s="19" t="s">
        <v>240</v>
      </c>
      <c r="G27" s="18" t="s">
        <v>239</v>
      </c>
      <c r="H27" s="17">
        <v>39</v>
      </c>
      <c r="I27" s="16" t="s">
        <v>5</v>
      </c>
      <c r="J27" s="15"/>
      <c r="K27" s="14">
        <f t="shared" si="2"/>
        <v>0</v>
      </c>
      <c r="L27" s="13" t="str">
        <f t="shared" si="3"/>
        <v/>
      </c>
      <c r="M27" s="12">
        <f t="shared" si="4"/>
        <v>0</v>
      </c>
      <c r="N27" s="12" t="str">
        <f t="shared" si="5"/>
        <v/>
      </c>
      <c r="O27" s="12" t="str">
        <f t="shared" si="6"/>
        <v/>
      </c>
      <c r="P27" s="11"/>
      <c r="Q27" s="11">
        <v>0</v>
      </c>
      <c r="R27" s="11">
        <v>0</v>
      </c>
      <c r="S27" s="10">
        <v>21</v>
      </c>
      <c r="T27" s="9">
        <f t="shared" si="7"/>
        <v>0</v>
      </c>
      <c r="U27" s="8"/>
    </row>
    <row r="28" spans="1:21" outlineLevel="2">
      <c r="A28" s="23"/>
      <c r="B28" s="22"/>
      <c r="C28" s="22"/>
      <c r="D28" s="21" t="s">
        <v>15</v>
      </c>
      <c r="E28" s="20">
        <v>17</v>
      </c>
      <c r="F28" s="19" t="s">
        <v>238</v>
      </c>
      <c r="G28" s="18" t="s">
        <v>237</v>
      </c>
      <c r="H28" s="17">
        <v>500</v>
      </c>
      <c r="I28" s="16" t="s">
        <v>5</v>
      </c>
      <c r="J28" s="15"/>
      <c r="K28" s="14">
        <f t="shared" si="2"/>
        <v>0</v>
      </c>
      <c r="L28" s="13" t="str">
        <f t="shared" si="3"/>
        <v/>
      </c>
      <c r="M28" s="12">
        <f t="shared" si="4"/>
        <v>0</v>
      </c>
      <c r="N28" s="12" t="str">
        <f t="shared" si="5"/>
        <v/>
      </c>
      <c r="O28" s="12" t="str">
        <f t="shared" si="6"/>
        <v/>
      </c>
      <c r="P28" s="11"/>
      <c r="Q28" s="11">
        <v>0</v>
      </c>
      <c r="R28" s="11">
        <v>0</v>
      </c>
      <c r="S28" s="10">
        <v>21</v>
      </c>
      <c r="T28" s="9">
        <f t="shared" si="7"/>
        <v>0</v>
      </c>
      <c r="U28" s="8"/>
    </row>
    <row r="29" spans="1:21" outlineLevel="2">
      <c r="A29" s="23"/>
      <c r="B29" s="22"/>
      <c r="C29" s="22"/>
      <c r="D29" s="21" t="s">
        <v>15</v>
      </c>
      <c r="E29" s="20">
        <v>18</v>
      </c>
      <c r="F29" s="19" t="s">
        <v>236</v>
      </c>
      <c r="G29" s="18" t="s">
        <v>235</v>
      </c>
      <c r="H29" s="17">
        <v>12</v>
      </c>
      <c r="I29" s="16" t="s">
        <v>5</v>
      </c>
      <c r="J29" s="15"/>
      <c r="K29" s="14">
        <f t="shared" si="2"/>
        <v>0</v>
      </c>
      <c r="L29" s="13" t="str">
        <f t="shared" si="3"/>
        <v/>
      </c>
      <c r="M29" s="12">
        <f t="shared" si="4"/>
        <v>0</v>
      </c>
      <c r="N29" s="12" t="str">
        <f t="shared" si="5"/>
        <v/>
      </c>
      <c r="O29" s="12" t="str">
        <f t="shared" si="6"/>
        <v/>
      </c>
      <c r="P29" s="11"/>
      <c r="Q29" s="11">
        <v>0</v>
      </c>
      <c r="R29" s="11">
        <v>0</v>
      </c>
      <c r="S29" s="10">
        <v>21</v>
      </c>
      <c r="T29" s="9">
        <f t="shared" si="7"/>
        <v>0</v>
      </c>
      <c r="U29" s="8"/>
    </row>
    <row r="30" spans="1:21" outlineLevel="2">
      <c r="A30" s="23"/>
      <c r="B30" s="22"/>
      <c r="C30" s="22"/>
      <c r="D30" s="21" t="s">
        <v>15</v>
      </c>
      <c r="E30" s="20">
        <v>19</v>
      </c>
      <c r="F30" s="19" t="s">
        <v>223</v>
      </c>
      <c r="G30" s="18" t="s">
        <v>222</v>
      </c>
      <c r="H30" s="17">
        <v>2</v>
      </c>
      <c r="I30" s="16" t="s">
        <v>3</v>
      </c>
      <c r="J30" s="15"/>
      <c r="K30" s="14">
        <f t="shared" si="2"/>
        <v>0</v>
      </c>
      <c r="L30" s="13" t="str">
        <f t="shared" si="3"/>
        <v/>
      </c>
      <c r="M30" s="12">
        <f t="shared" si="4"/>
        <v>0</v>
      </c>
      <c r="N30" s="12" t="str">
        <f t="shared" si="5"/>
        <v/>
      </c>
      <c r="O30" s="12" t="str">
        <f t="shared" si="6"/>
        <v/>
      </c>
      <c r="P30" s="11"/>
      <c r="Q30" s="11">
        <v>0</v>
      </c>
      <c r="R30" s="11">
        <v>0</v>
      </c>
      <c r="S30" s="10">
        <v>21</v>
      </c>
      <c r="T30" s="9">
        <f t="shared" si="7"/>
        <v>0</v>
      </c>
      <c r="U30" s="8"/>
    </row>
    <row r="31" spans="1:21" outlineLevel="2">
      <c r="A31" s="23"/>
      <c r="B31" s="22"/>
      <c r="C31" s="22"/>
      <c r="D31" s="21" t="s">
        <v>15</v>
      </c>
      <c r="E31" s="20">
        <v>20</v>
      </c>
      <c r="F31" s="19" t="s">
        <v>234</v>
      </c>
      <c r="G31" s="18" t="s">
        <v>233</v>
      </c>
      <c r="H31" s="17">
        <v>3</v>
      </c>
      <c r="I31" s="16" t="s">
        <v>3</v>
      </c>
      <c r="J31" s="15"/>
      <c r="K31" s="14">
        <f t="shared" si="2"/>
        <v>0</v>
      </c>
      <c r="L31" s="13" t="str">
        <f t="shared" si="3"/>
        <v/>
      </c>
      <c r="M31" s="12">
        <f t="shared" si="4"/>
        <v>0</v>
      </c>
      <c r="N31" s="12" t="str">
        <f t="shared" si="5"/>
        <v/>
      </c>
      <c r="O31" s="12" t="str">
        <f t="shared" si="6"/>
        <v/>
      </c>
      <c r="P31" s="11"/>
      <c r="Q31" s="11">
        <v>0</v>
      </c>
      <c r="R31" s="11">
        <v>0</v>
      </c>
      <c r="S31" s="10">
        <v>21</v>
      </c>
      <c r="T31" s="9">
        <f t="shared" si="7"/>
        <v>0</v>
      </c>
      <c r="U31" s="8"/>
    </row>
    <row r="32" spans="1:21" outlineLevel="2">
      <c r="A32" s="23"/>
      <c r="B32" s="22"/>
      <c r="C32" s="22"/>
      <c r="D32" s="21" t="s">
        <v>15</v>
      </c>
      <c r="E32" s="20">
        <v>21</v>
      </c>
      <c r="F32" s="19" t="s">
        <v>232</v>
      </c>
      <c r="G32" s="18" t="s">
        <v>231</v>
      </c>
      <c r="H32" s="17">
        <v>14</v>
      </c>
      <c r="I32" s="16" t="s">
        <v>3</v>
      </c>
      <c r="J32" s="15"/>
      <c r="K32" s="14">
        <f t="shared" si="2"/>
        <v>0</v>
      </c>
      <c r="L32" s="13" t="str">
        <f t="shared" si="3"/>
        <v/>
      </c>
      <c r="M32" s="12">
        <f t="shared" si="4"/>
        <v>0</v>
      </c>
      <c r="N32" s="12" t="str">
        <f t="shared" si="5"/>
        <v/>
      </c>
      <c r="O32" s="12" t="str">
        <f t="shared" si="6"/>
        <v/>
      </c>
      <c r="P32" s="11"/>
      <c r="Q32" s="11">
        <v>0</v>
      </c>
      <c r="R32" s="11">
        <v>0</v>
      </c>
      <c r="S32" s="10">
        <v>21</v>
      </c>
      <c r="T32" s="9">
        <f t="shared" si="7"/>
        <v>0</v>
      </c>
      <c r="U32" s="8"/>
    </row>
    <row r="33" spans="1:21" outlineLevel="2">
      <c r="A33" s="23"/>
      <c r="B33" s="22"/>
      <c r="C33" s="22"/>
      <c r="D33" s="21" t="s">
        <v>15</v>
      </c>
      <c r="E33" s="20">
        <v>22</v>
      </c>
      <c r="F33" s="19" t="s">
        <v>230</v>
      </c>
      <c r="G33" s="18" t="s">
        <v>229</v>
      </c>
      <c r="H33" s="17">
        <v>4</v>
      </c>
      <c r="I33" s="16" t="s">
        <v>3</v>
      </c>
      <c r="J33" s="15"/>
      <c r="K33" s="14">
        <f t="shared" si="2"/>
        <v>0</v>
      </c>
      <c r="L33" s="13" t="str">
        <f t="shared" si="3"/>
        <v/>
      </c>
      <c r="M33" s="12">
        <f t="shared" si="4"/>
        <v>0</v>
      </c>
      <c r="N33" s="12" t="str">
        <f t="shared" si="5"/>
        <v/>
      </c>
      <c r="O33" s="12" t="str">
        <f t="shared" si="6"/>
        <v/>
      </c>
      <c r="P33" s="11"/>
      <c r="Q33" s="11">
        <v>0</v>
      </c>
      <c r="R33" s="11">
        <v>0</v>
      </c>
      <c r="S33" s="10">
        <v>21</v>
      </c>
      <c r="T33" s="9">
        <f t="shared" si="7"/>
        <v>0</v>
      </c>
      <c r="U33" s="8"/>
    </row>
    <row r="34" spans="1:21" outlineLevel="2">
      <c r="A34" s="23"/>
      <c r="B34" s="22"/>
      <c r="C34" s="22"/>
      <c r="D34" s="21" t="s">
        <v>15</v>
      </c>
      <c r="E34" s="20">
        <v>23</v>
      </c>
      <c r="F34" s="19" t="s">
        <v>228</v>
      </c>
      <c r="G34" s="18" t="s">
        <v>227</v>
      </c>
      <c r="H34" s="17">
        <v>1</v>
      </c>
      <c r="I34" s="16" t="s">
        <v>3</v>
      </c>
      <c r="J34" s="15"/>
      <c r="K34" s="14">
        <f t="shared" si="2"/>
        <v>0</v>
      </c>
      <c r="L34" s="13" t="str">
        <f t="shared" si="3"/>
        <v/>
      </c>
      <c r="M34" s="12">
        <f t="shared" si="4"/>
        <v>0</v>
      </c>
      <c r="N34" s="12" t="str">
        <f t="shared" si="5"/>
        <v/>
      </c>
      <c r="O34" s="12" t="str">
        <f t="shared" si="6"/>
        <v/>
      </c>
      <c r="P34" s="11"/>
      <c r="Q34" s="11">
        <v>0</v>
      </c>
      <c r="R34" s="11">
        <v>0</v>
      </c>
      <c r="S34" s="10">
        <v>21</v>
      </c>
      <c r="T34" s="9">
        <f t="shared" si="7"/>
        <v>0</v>
      </c>
      <c r="U34" s="8"/>
    </row>
    <row r="35" spans="1:21" outlineLevel="2">
      <c r="A35" s="23"/>
      <c r="B35" s="22"/>
      <c r="C35" s="22"/>
      <c r="D35" s="21" t="s">
        <v>15</v>
      </c>
      <c r="E35" s="20">
        <v>24</v>
      </c>
      <c r="F35" s="19" t="s">
        <v>225</v>
      </c>
      <c r="G35" s="18" t="s">
        <v>226</v>
      </c>
      <c r="H35" s="17">
        <v>13</v>
      </c>
      <c r="I35" s="16" t="s">
        <v>3</v>
      </c>
      <c r="J35" s="15"/>
      <c r="K35" s="14">
        <f t="shared" si="2"/>
        <v>0</v>
      </c>
      <c r="L35" s="13" t="str">
        <f t="shared" si="3"/>
        <v/>
      </c>
      <c r="M35" s="12">
        <f t="shared" si="4"/>
        <v>0</v>
      </c>
      <c r="N35" s="12" t="str">
        <f t="shared" si="5"/>
        <v/>
      </c>
      <c r="O35" s="12" t="str">
        <f t="shared" si="6"/>
        <v/>
      </c>
      <c r="P35" s="11"/>
      <c r="Q35" s="11">
        <v>0</v>
      </c>
      <c r="R35" s="11">
        <v>0</v>
      </c>
      <c r="S35" s="10">
        <v>21</v>
      </c>
      <c r="T35" s="9">
        <f t="shared" si="7"/>
        <v>0</v>
      </c>
      <c r="U35" s="8"/>
    </row>
    <row r="36" spans="1:21" outlineLevel="2">
      <c r="A36" s="23"/>
      <c r="B36" s="22"/>
      <c r="C36" s="22"/>
      <c r="D36" s="21" t="s">
        <v>15</v>
      </c>
      <c r="E36" s="20">
        <v>25</v>
      </c>
      <c r="F36" s="19" t="s">
        <v>225</v>
      </c>
      <c r="G36" s="18" t="s">
        <v>224</v>
      </c>
      <c r="H36" s="17">
        <v>1</v>
      </c>
      <c r="I36" s="16" t="s">
        <v>3</v>
      </c>
      <c r="J36" s="15"/>
      <c r="K36" s="14">
        <f t="shared" si="2"/>
        <v>0</v>
      </c>
      <c r="L36" s="13" t="str">
        <f t="shared" si="3"/>
        <v/>
      </c>
      <c r="M36" s="12">
        <f t="shared" si="4"/>
        <v>0</v>
      </c>
      <c r="N36" s="12" t="str">
        <f t="shared" si="5"/>
        <v/>
      </c>
      <c r="O36" s="12" t="str">
        <f t="shared" si="6"/>
        <v/>
      </c>
      <c r="P36" s="11"/>
      <c r="Q36" s="11">
        <v>0</v>
      </c>
      <c r="R36" s="11">
        <v>0</v>
      </c>
      <c r="S36" s="10">
        <v>21</v>
      </c>
      <c r="T36" s="9">
        <f t="shared" si="7"/>
        <v>0</v>
      </c>
      <c r="U36" s="8"/>
    </row>
    <row r="37" spans="1:21" outlineLevel="2">
      <c r="A37" s="23"/>
      <c r="B37" s="22"/>
      <c r="C37" s="22"/>
      <c r="D37" s="21" t="s">
        <v>15</v>
      </c>
      <c r="E37" s="20">
        <v>26</v>
      </c>
      <c r="F37" s="19" t="s">
        <v>223</v>
      </c>
      <c r="G37" s="18" t="s">
        <v>222</v>
      </c>
      <c r="H37" s="17">
        <v>5</v>
      </c>
      <c r="I37" s="16" t="s">
        <v>3</v>
      </c>
      <c r="J37" s="15"/>
      <c r="K37" s="14">
        <f t="shared" si="2"/>
        <v>0</v>
      </c>
      <c r="L37" s="13" t="str">
        <f t="shared" si="3"/>
        <v/>
      </c>
      <c r="M37" s="12">
        <f t="shared" si="4"/>
        <v>0</v>
      </c>
      <c r="N37" s="12" t="str">
        <f t="shared" si="5"/>
        <v/>
      </c>
      <c r="O37" s="12" t="str">
        <f t="shared" si="6"/>
        <v/>
      </c>
      <c r="P37" s="11"/>
      <c r="Q37" s="11">
        <v>0</v>
      </c>
      <c r="R37" s="11">
        <v>0</v>
      </c>
      <c r="S37" s="10">
        <v>21</v>
      </c>
      <c r="T37" s="9">
        <f t="shared" si="7"/>
        <v>0</v>
      </c>
      <c r="U37" s="8"/>
    </row>
    <row r="38" spans="1:21" outlineLevel="2">
      <c r="A38" s="23"/>
      <c r="B38" s="22"/>
      <c r="C38" s="22"/>
      <c r="D38" s="21" t="s">
        <v>15</v>
      </c>
      <c r="E38" s="20">
        <v>27</v>
      </c>
      <c r="F38" s="19" t="s">
        <v>221</v>
      </c>
      <c r="G38" s="18" t="s">
        <v>220</v>
      </c>
      <c r="H38" s="17">
        <v>133</v>
      </c>
      <c r="I38" s="16" t="s">
        <v>3</v>
      </c>
      <c r="J38" s="15"/>
      <c r="K38" s="14">
        <f t="shared" si="2"/>
        <v>0</v>
      </c>
      <c r="L38" s="13" t="str">
        <f t="shared" si="3"/>
        <v/>
      </c>
      <c r="M38" s="12">
        <f t="shared" si="4"/>
        <v>0</v>
      </c>
      <c r="N38" s="12" t="str">
        <f t="shared" si="5"/>
        <v/>
      </c>
      <c r="O38" s="12" t="str">
        <f t="shared" si="6"/>
        <v/>
      </c>
      <c r="P38" s="11"/>
      <c r="Q38" s="11">
        <v>0</v>
      </c>
      <c r="R38" s="11">
        <v>0</v>
      </c>
      <c r="S38" s="10">
        <v>21</v>
      </c>
      <c r="T38" s="9">
        <f t="shared" si="7"/>
        <v>0</v>
      </c>
      <c r="U38" s="8"/>
    </row>
    <row r="39" spans="1:21" outlineLevel="2">
      <c r="A39" s="23"/>
      <c r="B39" s="22"/>
      <c r="C39" s="22"/>
      <c r="D39" s="21" t="s">
        <v>15</v>
      </c>
      <c r="E39" s="20">
        <v>28</v>
      </c>
      <c r="F39" s="19" t="s">
        <v>219</v>
      </c>
      <c r="G39" s="18" t="s">
        <v>218</v>
      </c>
      <c r="H39" s="17">
        <v>50</v>
      </c>
      <c r="I39" s="16" t="s">
        <v>3</v>
      </c>
      <c r="J39" s="15"/>
      <c r="K39" s="14">
        <f t="shared" si="2"/>
        <v>0</v>
      </c>
      <c r="L39" s="13" t="str">
        <f t="shared" si="3"/>
        <v/>
      </c>
      <c r="M39" s="12">
        <f t="shared" si="4"/>
        <v>0</v>
      </c>
      <c r="N39" s="12" t="str">
        <f t="shared" si="5"/>
        <v/>
      </c>
      <c r="O39" s="12" t="str">
        <f t="shared" si="6"/>
        <v/>
      </c>
      <c r="P39" s="11"/>
      <c r="Q39" s="11">
        <v>0</v>
      </c>
      <c r="R39" s="11">
        <v>0</v>
      </c>
      <c r="S39" s="10">
        <v>21</v>
      </c>
      <c r="T39" s="9">
        <f t="shared" si="7"/>
        <v>0</v>
      </c>
      <c r="U39" s="8"/>
    </row>
    <row r="40" spans="1:21" outlineLevel="2">
      <c r="A40" s="23"/>
      <c r="B40" s="22"/>
      <c r="C40" s="22"/>
      <c r="D40" s="21" t="s">
        <v>15</v>
      </c>
      <c r="E40" s="20">
        <v>29</v>
      </c>
      <c r="F40" s="19" t="s">
        <v>217</v>
      </c>
      <c r="G40" s="18" t="s">
        <v>216</v>
      </c>
      <c r="H40" s="17">
        <v>32</v>
      </c>
      <c r="I40" s="16" t="s">
        <v>3</v>
      </c>
      <c r="J40" s="15"/>
      <c r="K40" s="14">
        <f t="shared" si="2"/>
        <v>0</v>
      </c>
      <c r="L40" s="13" t="str">
        <f t="shared" si="3"/>
        <v/>
      </c>
      <c r="M40" s="12">
        <f t="shared" si="4"/>
        <v>0</v>
      </c>
      <c r="N40" s="12" t="str">
        <f t="shared" si="5"/>
        <v/>
      </c>
      <c r="O40" s="12" t="str">
        <f t="shared" si="6"/>
        <v/>
      </c>
      <c r="P40" s="11"/>
      <c r="Q40" s="11">
        <v>0</v>
      </c>
      <c r="R40" s="11">
        <v>0</v>
      </c>
      <c r="S40" s="10">
        <v>21</v>
      </c>
      <c r="T40" s="9">
        <f t="shared" si="7"/>
        <v>0</v>
      </c>
      <c r="U40" s="8"/>
    </row>
    <row r="41" spans="1:21" outlineLevel="2">
      <c r="A41" s="23"/>
      <c r="B41" s="22"/>
      <c r="C41" s="22"/>
      <c r="D41" s="21" t="s">
        <v>15</v>
      </c>
      <c r="E41" s="20">
        <v>30</v>
      </c>
      <c r="F41" s="19" t="s">
        <v>215</v>
      </c>
      <c r="G41" s="18" t="s">
        <v>214</v>
      </c>
      <c r="H41" s="17">
        <v>15</v>
      </c>
      <c r="I41" s="16" t="s">
        <v>3</v>
      </c>
      <c r="J41" s="15"/>
      <c r="K41" s="14">
        <f t="shared" si="2"/>
        <v>0</v>
      </c>
      <c r="L41" s="13" t="str">
        <f t="shared" si="3"/>
        <v/>
      </c>
      <c r="M41" s="12">
        <f t="shared" si="4"/>
        <v>0</v>
      </c>
      <c r="N41" s="12" t="str">
        <f t="shared" si="5"/>
        <v/>
      </c>
      <c r="O41" s="12" t="str">
        <f t="shared" si="6"/>
        <v/>
      </c>
      <c r="P41" s="11"/>
      <c r="Q41" s="11">
        <v>0</v>
      </c>
      <c r="R41" s="11">
        <v>0</v>
      </c>
      <c r="S41" s="10">
        <v>21</v>
      </c>
      <c r="T41" s="9">
        <f t="shared" si="7"/>
        <v>0</v>
      </c>
      <c r="U41" s="8"/>
    </row>
    <row r="42" spans="1:21" outlineLevel="2">
      <c r="A42" s="23"/>
      <c r="B42" s="22"/>
      <c r="C42" s="22"/>
      <c r="D42" s="21" t="s">
        <v>15</v>
      </c>
      <c r="E42" s="20">
        <v>31</v>
      </c>
      <c r="F42" s="19" t="s">
        <v>213</v>
      </c>
      <c r="G42" s="18" t="s">
        <v>212</v>
      </c>
      <c r="H42" s="17">
        <v>65</v>
      </c>
      <c r="I42" s="16" t="s">
        <v>3</v>
      </c>
      <c r="J42" s="15"/>
      <c r="K42" s="14">
        <f t="shared" si="2"/>
        <v>0</v>
      </c>
      <c r="L42" s="13" t="str">
        <f t="shared" si="3"/>
        <v/>
      </c>
      <c r="M42" s="12">
        <f t="shared" si="4"/>
        <v>0</v>
      </c>
      <c r="N42" s="12" t="str">
        <f t="shared" si="5"/>
        <v/>
      </c>
      <c r="O42" s="12" t="str">
        <f t="shared" si="6"/>
        <v/>
      </c>
      <c r="P42" s="11"/>
      <c r="Q42" s="11">
        <v>0</v>
      </c>
      <c r="R42" s="11">
        <v>0</v>
      </c>
      <c r="S42" s="10">
        <v>21</v>
      </c>
      <c r="T42" s="9">
        <f t="shared" si="7"/>
        <v>0</v>
      </c>
      <c r="U42" s="8"/>
    </row>
    <row r="43" spans="1:21" outlineLevel="2">
      <c r="A43" s="23"/>
      <c r="B43" s="22"/>
      <c r="C43" s="22"/>
      <c r="D43" s="21" t="s">
        <v>15</v>
      </c>
      <c r="E43" s="20">
        <v>32</v>
      </c>
      <c r="F43" s="19" t="s">
        <v>211</v>
      </c>
      <c r="G43" s="18" t="s">
        <v>210</v>
      </c>
      <c r="H43" s="17">
        <v>1701</v>
      </c>
      <c r="I43" s="16" t="s">
        <v>5</v>
      </c>
      <c r="J43" s="15"/>
      <c r="K43" s="14">
        <f t="shared" si="2"/>
        <v>0</v>
      </c>
      <c r="L43" s="13" t="str">
        <f t="shared" si="3"/>
        <v/>
      </c>
      <c r="M43" s="12">
        <f t="shared" si="4"/>
        <v>0</v>
      </c>
      <c r="N43" s="12" t="str">
        <f t="shared" si="5"/>
        <v/>
      </c>
      <c r="O43" s="12" t="str">
        <f t="shared" si="6"/>
        <v/>
      </c>
      <c r="P43" s="11"/>
      <c r="Q43" s="11">
        <v>0</v>
      </c>
      <c r="R43" s="11">
        <v>0</v>
      </c>
      <c r="S43" s="10">
        <v>21</v>
      </c>
      <c r="T43" s="9">
        <f t="shared" si="7"/>
        <v>0</v>
      </c>
      <c r="U43" s="8"/>
    </row>
    <row r="44" spans="1:21" outlineLevel="2">
      <c r="A44" s="23"/>
      <c r="B44" s="22"/>
      <c r="C44" s="22"/>
      <c r="D44" s="21" t="s">
        <v>15</v>
      </c>
      <c r="E44" s="20">
        <v>33</v>
      </c>
      <c r="F44" s="19" t="s">
        <v>209</v>
      </c>
      <c r="G44" s="18" t="s">
        <v>208</v>
      </c>
      <c r="H44" s="17">
        <v>25</v>
      </c>
      <c r="I44" s="16" t="s">
        <v>5</v>
      </c>
      <c r="J44" s="15"/>
      <c r="K44" s="14">
        <f t="shared" si="2"/>
        <v>0</v>
      </c>
      <c r="L44" s="13" t="str">
        <f t="shared" si="3"/>
        <v/>
      </c>
      <c r="M44" s="12">
        <f t="shared" si="4"/>
        <v>0</v>
      </c>
      <c r="N44" s="12" t="str">
        <f t="shared" si="5"/>
        <v/>
      </c>
      <c r="O44" s="12" t="str">
        <f t="shared" si="6"/>
        <v/>
      </c>
      <c r="P44" s="11"/>
      <c r="Q44" s="11">
        <v>0</v>
      </c>
      <c r="R44" s="11">
        <v>0</v>
      </c>
      <c r="S44" s="10">
        <v>21</v>
      </c>
      <c r="T44" s="9">
        <f t="shared" si="7"/>
        <v>0</v>
      </c>
      <c r="U44" s="8"/>
    </row>
    <row r="45" spans="1:21" outlineLevel="2">
      <c r="A45" s="23"/>
      <c r="B45" s="22"/>
      <c r="C45" s="22"/>
      <c r="D45" s="21" t="s">
        <v>15</v>
      </c>
      <c r="E45" s="20">
        <v>34</v>
      </c>
      <c r="F45" s="19" t="s">
        <v>207</v>
      </c>
      <c r="G45" s="18" t="s">
        <v>206</v>
      </c>
      <c r="H45" s="17">
        <v>1</v>
      </c>
      <c r="I45" s="16" t="s">
        <v>12</v>
      </c>
      <c r="J45" s="15"/>
      <c r="K45" s="14">
        <f t="shared" si="2"/>
        <v>0</v>
      </c>
      <c r="L45" s="13" t="str">
        <f t="shared" si="3"/>
        <v/>
      </c>
      <c r="M45" s="12">
        <f t="shared" si="4"/>
        <v>0</v>
      </c>
      <c r="N45" s="12" t="str">
        <f t="shared" si="5"/>
        <v/>
      </c>
      <c r="O45" s="12" t="str">
        <f t="shared" si="6"/>
        <v/>
      </c>
      <c r="P45" s="11"/>
      <c r="Q45" s="11">
        <v>0</v>
      </c>
      <c r="R45" s="11">
        <v>0</v>
      </c>
      <c r="S45" s="10">
        <v>21</v>
      </c>
      <c r="T45" s="9">
        <f t="shared" si="7"/>
        <v>0</v>
      </c>
      <c r="U45" s="8"/>
    </row>
    <row r="46" spans="1:21" outlineLevel="1">
      <c r="A46" s="23"/>
      <c r="B46" s="42"/>
      <c r="C46" s="41" t="s">
        <v>205</v>
      </c>
      <c r="D46" s="39" t="s">
        <v>120</v>
      </c>
      <c r="E46" s="38"/>
      <c r="F46" s="38" t="s">
        <v>119</v>
      </c>
      <c r="G46" s="40" t="s">
        <v>204</v>
      </c>
      <c r="H46" s="38"/>
      <c r="I46" s="39"/>
      <c r="J46" s="38"/>
      <c r="K46" s="37">
        <f>SUBTOTAL(9,K47:K88)</f>
        <v>0</v>
      </c>
      <c r="L46" s="36">
        <f>SUBTOTAL(9,L47:L88)</f>
        <v>0</v>
      </c>
      <c r="M46" s="36">
        <f>SUBTOTAL(9,M47:M88)</f>
        <v>0</v>
      </c>
      <c r="N46" s="36">
        <f>SUBTOTAL(9,N47:N88)</f>
        <v>0</v>
      </c>
      <c r="O46" s="36">
        <f>SUBTOTAL(9,O47:O88)</f>
        <v>0</v>
      </c>
      <c r="P46" s="35"/>
      <c r="Q46" s="35">
        <f>SUMPRODUCT(Q47:Q88,H47:H88)</f>
        <v>0</v>
      </c>
      <c r="R46" s="35">
        <f>SUMPRODUCT(R47:R88,H47:H88)</f>
        <v>0</v>
      </c>
      <c r="S46" s="34">
        <f>SUMPRODUCT(S47:S88,K47:K88)/100</f>
        <v>0</v>
      </c>
      <c r="T46" s="34">
        <f>K46+S46</f>
        <v>0</v>
      </c>
      <c r="U46" s="22"/>
    </row>
    <row r="47" spans="1:21" outlineLevel="2">
      <c r="A47" s="23"/>
      <c r="B47" s="33"/>
      <c r="C47" s="32"/>
      <c r="D47" s="29"/>
      <c r="E47" s="31" t="s">
        <v>117</v>
      </c>
      <c r="F47" s="28"/>
      <c r="G47" s="30"/>
      <c r="H47" s="28"/>
      <c r="I47" s="29"/>
      <c r="J47" s="28"/>
      <c r="K47" s="27"/>
      <c r="L47" s="26"/>
      <c r="M47" s="26"/>
      <c r="N47" s="26"/>
      <c r="O47" s="26"/>
      <c r="P47" s="25"/>
      <c r="Q47" s="25"/>
      <c r="R47" s="25"/>
      <c r="S47" s="24"/>
      <c r="T47" s="24"/>
      <c r="U47" s="22"/>
    </row>
    <row r="48" spans="1:21" outlineLevel="2">
      <c r="A48" s="23"/>
      <c r="B48" s="22"/>
      <c r="C48" s="22"/>
      <c r="D48" s="21" t="s">
        <v>15</v>
      </c>
      <c r="E48" s="20">
        <v>1</v>
      </c>
      <c r="F48" s="19" t="s">
        <v>203</v>
      </c>
      <c r="G48" s="18" t="s">
        <v>202</v>
      </c>
      <c r="H48" s="17">
        <v>1480</v>
      </c>
      <c r="I48" s="16" t="s">
        <v>5</v>
      </c>
      <c r="J48" s="15"/>
      <c r="K48" s="14">
        <f t="shared" ref="K48:K74" si="8">H48*J48</f>
        <v>0</v>
      </c>
      <c r="L48" s="13" t="str">
        <f t="shared" ref="L48:L88" si="9">IF(D48="S",K48,"")</f>
        <v/>
      </c>
      <c r="M48" s="12">
        <f t="shared" ref="M48:M88" si="10">IF(OR(D48="P",D48="U"),K48,"")</f>
        <v>0</v>
      </c>
      <c r="N48" s="12" t="str">
        <f t="shared" ref="N48:N88" si="11">IF(D48="H",K48,"")</f>
        <v/>
      </c>
      <c r="O48" s="12" t="str">
        <f t="shared" ref="O48:O88" si="12">IF(D48="V",K48,"")</f>
        <v/>
      </c>
      <c r="P48" s="11"/>
      <c r="Q48" s="11">
        <v>0</v>
      </c>
      <c r="R48" s="11">
        <v>0</v>
      </c>
      <c r="S48" s="10">
        <v>21</v>
      </c>
      <c r="T48" s="9">
        <f t="shared" ref="T48:T88" si="13">K48*(S48+100)/100</f>
        <v>0</v>
      </c>
      <c r="U48" s="8"/>
    </row>
    <row r="49" spans="1:21" outlineLevel="2">
      <c r="A49" s="23"/>
      <c r="B49" s="22"/>
      <c r="C49" s="22"/>
      <c r="D49" s="21" t="s">
        <v>15</v>
      </c>
      <c r="E49" s="20">
        <v>2</v>
      </c>
      <c r="F49" s="19" t="s">
        <v>201</v>
      </c>
      <c r="G49" s="18" t="s">
        <v>200</v>
      </c>
      <c r="H49" s="17">
        <v>668</v>
      </c>
      <c r="I49" s="16" t="s">
        <v>5</v>
      </c>
      <c r="J49" s="15"/>
      <c r="K49" s="14">
        <f t="shared" si="8"/>
        <v>0</v>
      </c>
      <c r="L49" s="13" t="str">
        <f t="shared" si="9"/>
        <v/>
      </c>
      <c r="M49" s="12">
        <f t="shared" si="10"/>
        <v>0</v>
      </c>
      <c r="N49" s="12" t="str">
        <f t="shared" si="11"/>
        <v/>
      </c>
      <c r="O49" s="12" t="str">
        <f t="shared" si="12"/>
        <v/>
      </c>
      <c r="P49" s="11"/>
      <c r="Q49" s="11">
        <v>0</v>
      </c>
      <c r="R49" s="11">
        <v>0</v>
      </c>
      <c r="S49" s="10">
        <v>21</v>
      </c>
      <c r="T49" s="9">
        <f t="shared" si="13"/>
        <v>0</v>
      </c>
      <c r="U49" s="8"/>
    </row>
    <row r="50" spans="1:21" outlineLevel="2">
      <c r="A50" s="23"/>
      <c r="B50" s="22"/>
      <c r="C50" s="22"/>
      <c r="D50" s="21" t="s">
        <v>15</v>
      </c>
      <c r="E50" s="20">
        <v>3</v>
      </c>
      <c r="F50" s="19" t="s">
        <v>199</v>
      </c>
      <c r="G50" s="18" t="s">
        <v>198</v>
      </c>
      <c r="H50" s="17">
        <v>194</v>
      </c>
      <c r="I50" s="16" t="s">
        <v>5</v>
      </c>
      <c r="J50" s="15"/>
      <c r="K50" s="14">
        <f t="shared" si="8"/>
        <v>0</v>
      </c>
      <c r="L50" s="13" t="str">
        <f t="shared" si="9"/>
        <v/>
      </c>
      <c r="M50" s="12">
        <f t="shared" si="10"/>
        <v>0</v>
      </c>
      <c r="N50" s="12" t="str">
        <f t="shared" si="11"/>
        <v/>
      </c>
      <c r="O50" s="12" t="str">
        <f t="shared" si="12"/>
        <v/>
      </c>
      <c r="P50" s="11"/>
      <c r="Q50" s="11">
        <v>0</v>
      </c>
      <c r="R50" s="11">
        <v>0</v>
      </c>
      <c r="S50" s="10">
        <v>21</v>
      </c>
      <c r="T50" s="9">
        <f t="shared" si="13"/>
        <v>0</v>
      </c>
      <c r="U50" s="8"/>
    </row>
    <row r="51" spans="1:21" outlineLevel="2">
      <c r="A51" s="23"/>
      <c r="B51" s="22"/>
      <c r="C51" s="22"/>
      <c r="D51" s="21" t="s">
        <v>15</v>
      </c>
      <c r="E51" s="20">
        <v>4</v>
      </c>
      <c r="F51" s="19" t="s">
        <v>197</v>
      </c>
      <c r="G51" s="18" t="s">
        <v>196</v>
      </c>
      <c r="H51" s="17">
        <v>120</v>
      </c>
      <c r="I51" s="16" t="s">
        <v>5</v>
      </c>
      <c r="J51" s="15"/>
      <c r="K51" s="14">
        <f t="shared" si="8"/>
        <v>0</v>
      </c>
      <c r="L51" s="13" t="str">
        <f t="shared" si="9"/>
        <v/>
      </c>
      <c r="M51" s="12">
        <f t="shared" si="10"/>
        <v>0</v>
      </c>
      <c r="N51" s="12" t="str">
        <f t="shared" si="11"/>
        <v/>
      </c>
      <c r="O51" s="12" t="str">
        <f t="shared" si="12"/>
        <v/>
      </c>
      <c r="P51" s="11"/>
      <c r="Q51" s="11">
        <v>0</v>
      </c>
      <c r="R51" s="11">
        <v>0</v>
      </c>
      <c r="S51" s="10">
        <v>21</v>
      </c>
      <c r="T51" s="9">
        <f t="shared" si="13"/>
        <v>0</v>
      </c>
      <c r="U51" s="8"/>
    </row>
    <row r="52" spans="1:21" outlineLevel="2">
      <c r="A52" s="23"/>
      <c r="B52" s="22"/>
      <c r="C52" s="22"/>
      <c r="D52" s="21" t="s">
        <v>15</v>
      </c>
      <c r="E52" s="20">
        <v>5</v>
      </c>
      <c r="F52" s="19" t="s">
        <v>195</v>
      </c>
      <c r="G52" s="18" t="s">
        <v>194</v>
      </c>
      <c r="H52" s="17">
        <v>97</v>
      </c>
      <c r="I52" s="16" t="s">
        <v>5</v>
      </c>
      <c r="J52" s="15"/>
      <c r="K52" s="14">
        <f t="shared" si="8"/>
        <v>0</v>
      </c>
      <c r="L52" s="13" t="str">
        <f t="shared" si="9"/>
        <v/>
      </c>
      <c r="M52" s="12">
        <f t="shared" si="10"/>
        <v>0</v>
      </c>
      <c r="N52" s="12" t="str">
        <f t="shared" si="11"/>
        <v/>
      </c>
      <c r="O52" s="12" t="str">
        <f t="shared" si="12"/>
        <v/>
      </c>
      <c r="P52" s="11"/>
      <c r="Q52" s="11">
        <v>0</v>
      </c>
      <c r="R52" s="11">
        <v>0</v>
      </c>
      <c r="S52" s="10">
        <v>21</v>
      </c>
      <c r="T52" s="9">
        <f t="shared" si="13"/>
        <v>0</v>
      </c>
      <c r="U52" s="8"/>
    </row>
    <row r="53" spans="1:21" outlineLevel="2">
      <c r="A53" s="23"/>
      <c r="B53" s="22"/>
      <c r="C53" s="22"/>
      <c r="D53" s="21" t="s">
        <v>15</v>
      </c>
      <c r="E53" s="20">
        <v>6</v>
      </c>
      <c r="F53" s="19" t="s">
        <v>193</v>
      </c>
      <c r="G53" s="18" t="s">
        <v>192</v>
      </c>
      <c r="H53" s="17">
        <v>59</v>
      </c>
      <c r="I53" s="16" t="s">
        <v>5</v>
      </c>
      <c r="J53" s="15"/>
      <c r="K53" s="14">
        <f t="shared" si="8"/>
        <v>0</v>
      </c>
      <c r="L53" s="13" t="str">
        <f t="shared" si="9"/>
        <v/>
      </c>
      <c r="M53" s="12">
        <f t="shared" si="10"/>
        <v>0</v>
      </c>
      <c r="N53" s="12" t="str">
        <f t="shared" si="11"/>
        <v/>
      </c>
      <c r="O53" s="12" t="str">
        <f t="shared" si="12"/>
        <v/>
      </c>
      <c r="P53" s="11"/>
      <c r="Q53" s="11">
        <v>0</v>
      </c>
      <c r="R53" s="11">
        <v>0</v>
      </c>
      <c r="S53" s="10">
        <v>21</v>
      </c>
      <c r="T53" s="9">
        <f t="shared" si="13"/>
        <v>0</v>
      </c>
      <c r="U53" s="8"/>
    </row>
    <row r="54" spans="1:21" outlineLevel="2">
      <c r="A54" s="23"/>
      <c r="B54" s="22"/>
      <c r="C54" s="22"/>
      <c r="D54" s="21" t="s">
        <v>15</v>
      </c>
      <c r="E54" s="20">
        <v>7</v>
      </c>
      <c r="F54" s="19" t="s">
        <v>191</v>
      </c>
      <c r="G54" s="18" t="s">
        <v>190</v>
      </c>
      <c r="H54" s="17">
        <v>15</v>
      </c>
      <c r="I54" s="16" t="s">
        <v>5</v>
      </c>
      <c r="J54" s="15"/>
      <c r="K54" s="14">
        <f t="shared" si="8"/>
        <v>0</v>
      </c>
      <c r="L54" s="13" t="str">
        <f t="shared" si="9"/>
        <v/>
      </c>
      <c r="M54" s="12">
        <f t="shared" si="10"/>
        <v>0</v>
      </c>
      <c r="N54" s="12" t="str">
        <f t="shared" si="11"/>
        <v/>
      </c>
      <c r="O54" s="12" t="str">
        <f t="shared" si="12"/>
        <v/>
      </c>
      <c r="P54" s="11"/>
      <c r="Q54" s="11">
        <v>0</v>
      </c>
      <c r="R54" s="11">
        <v>0</v>
      </c>
      <c r="S54" s="10">
        <v>21</v>
      </c>
      <c r="T54" s="9">
        <f t="shared" si="13"/>
        <v>0</v>
      </c>
      <c r="U54" s="8"/>
    </row>
    <row r="55" spans="1:21" outlineLevel="2">
      <c r="A55" s="23"/>
      <c r="B55" s="22"/>
      <c r="C55" s="22"/>
      <c r="D55" s="21" t="s">
        <v>15</v>
      </c>
      <c r="E55" s="20">
        <v>8</v>
      </c>
      <c r="F55" s="19" t="s">
        <v>189</v>
      </c>
      <c r="G55" s="18" t="s">
        <v>188</v>
      </c>
      <c r="H55" s="17">
        <v>1229</v>
      </c>
      <c r="I55" s="16" t="s">
        <v>5</v>
      </c>
      <c r="J55" s="15"/>
      <c r="K55" s="14">
        <f t="shared" si="8"/>
        <v>0</v>
      </c>
      <c r="L55" s="13" t="str">
        <f t="shared" si="9"/>
        <v/>
      </c>
      <c r="M55" s="12">
        <f t="shared" si="10"/>
        <v>0</v>
      </c>
      <c r="N55" s="12" t="str">
        <f t="shared" si="11"/>
        <v/>
      </c>
      <c r="O55" s="12" t="str">
        <f t="shared" si="12"/>
        <v/>
      </c>
      <c r="P55" s="11"/>
      <c r="Q55" s="11">
        <v>0</v>
      </c>
      <c r="R55" s="11">
        <v>0</v>
      </c>
      <c r="S55" s="10">
        <v>21</v>
      </c>
      <c r="T55" s="9">
        <f t="shared" si="13"/>
        <v>0</v>
      </c>
      <c r="U55" s="8"/>
    </row>
    <row r="56" spans="1:21" outlineLevel="2">
      <c r="A56" s="23"/>
      <c r="B56" s="22"/>
      <c r="C56" s="22"/>
      <c r="D56" s="21" t="s">
        <v>15</v>
      </c>
      <c r="E56" s="20">
        <v>9</v>
      </c>
      <c r="F56" s="19" t="s">
        <v>187</v>
      </c>
      <c r="G56" s="18" t="s">
        <v>186</v>
      </c>
      <c r="H56" s="17">
        <v>10</v>
      </c>
      <c r="I56" s="16" t="s">
        <v>5</v>
      </c>
      <c r="J56" s="15"/>
      <c r="K56" s="14">
        <f t="shared" si="8"/>
        <v>0</v>
      </c>
      <c r="L56" s="13" t="str">
        <f t="shared" si="9"/>
        <v/>
      </c>
      <c r="M56" s="12">
        <f t="shared" si="10"/>
        <v>0</v>
      </c>
      <c r="N56" s="12" t="str">
        <f t="shared" si="11"/>
        <v/>
      </c>
      <c r="O56" s="12" t="str">
        <f t="shared" si="12"/>
        <v/>
      </c>
      <c r="P56" s="11"/>
      <c r="Q56" s="11">
        <v>0</v>
      </c>
      <c r="R56" s="11">
        <v>0</v>
      </c>
      <c r="S56" s="10">
        <v>21</v>
      </c>
      <c r="T56" s="9">
        <f t="shared" si="13"/>
        <v>0</v>
      </c>
      <c r="U56" s="8"/>
    </row>
    <row r="57" spans="1:21" outlineLevel="2">
      <c r="A57" s="23"/>
      <c r="B57" s="22"/>
      <c r="C57" s="22"/>
      <c r="D57" s="21" t="s">
        <v>15</v>
      </c>
      <c r="E57" s="20">
        <v>10</v>
      </c>
      <c r="F57" s="19" t="s">
        <v>185</v>
      </c>
      <c r="G57" s="18" t="s">
        <v>184</v>
      </c>
      <c r="H57" s="17">
        <v>12</v>
      </c>
      <c r="I57" s="16" t="s">
        <v>5</v>
      </c>
      <c r="J57" s="15"/>
      <c r="K57" s="14">
        <f t="shared" si="8"/>
        <v>0</v>
      </c>
      <c r="L57" s="13" t="str">
        <f t="shared" si="9"/>
        <v/>
      </c>
      <c r="M57" s="12">
        <f t="shared" si="10"/>
        <v>0</v>
      </c>
      <c r="N57" s="12" t="str">
        <f t="shared" si="11"/>
        <v/>
      </c>
      <c r="O57" s="12" t="str">
        <f t="shared" si="12"/>
        <v/>
      </c>
      <c r="P57" s="11"/>
      <c r="Q57" s="11">
        <v>0</v>
      </c>
      <c r="R57" s="11">
        <v>0</v>
      </c>
      <c r="S57" s="10">
        <v>21</v>
      </c>
      <c r="T57" s="9">
        <f t="shared" si="13"/>
        <v>0</v>
      </c>
      <c r="U57" s="8"/>
    </row>
    <row r="58" spans="1:21" outlineLevel="2">
      <c r="A58" s="23"/>
      <c r="B58" s="22"/>
      <c r="C58" s="22"/>
      <c r="D58" s="21" t="s">
        <v>15</v>
      </c>
      <c r="E58" s="20">
        <v>11</v>
      </c>
      <c r="F58" s="19" t="s">
        <v>183</v>
      </c>
      <c r="G58" s="18" t="s">
        <v>182</v>
      </c>
      <c r="H58" s="17">
        <v>6</v>
      </c>
      <c r="I58" s="16" t="s">
        <v>5</v>
      </c>
      <c r="J58" s="15"/>
      <c r="K58" s="14">
        <f t="shared" si="8"/>
        <v>0</v>
      </c>
      <c r="L58" s="13" t="str">
        <f t="shared" si="9"/>
        <v/>
      </c>
      <c r="M58" s="12">
        <f t="shared" si="10"/>
        <v>0</v>
      </c>
      <c r="N58" s="12" t="str">
        <f t="shared" si="11"/>
        <v/>
      </c>
      <c r="O58" s="12" t="str">
        <f t="shared" si="12"/>
        <v/>
      </c>
      <c r="P58" s="11"/>
      <c r="Q58" s="11">
        <v>0</v>
      </c>
      <c r="R58" s="11">
        <v>0</v>
      </c>
      <c r="S58" s="10">
        <v>21</v>
      </c>
      <c r="T58" s="9">
        <f t="shared" si="13"/>
        <v>0</v>
      </c>
      <c r="U58" s="8"/>
    </row>
    <row r="59" spans="1:21" outlineLevel="2">
      <c r="A59" s="23"/>
      <c r="B59" s="22"/>
      <c r="C59" s="22"/>
      <c r="D59" s="21" t="s">
        <v>15</v>
      </c>
      <c r="E59" s="20">
        <v>12</v>
      </c>
      <c r="F59" s="19" t="s">
        <v>181</v>
      </c>
      <c r="G59" s="18" t="s">
        <v>180</v>
      </c>
      <c r="H59" s="17">
        <v>16</v>
      </c>
      <c r="I59" s="16" t="s">
        <v>5</v>
      </c>
      <c r="J59" s="15"/>
      <c r="K59" s="14">
        <f t="shared" si="8"/>
        <v>0</v>
      </c>
      <c r="L59" s="13" t="str">
        <f t="shared" si="9"/>
        <v/>
      </c>
      <c r="M59" s="12">
        <f t="shared" si="10"/>
        <v>0</v>
      </c>
      <c r="N59" s="12" t="str">
        <f t="shared" si="11"/>
        <v/>
      </c>
      <c r="O59" s="12" t="str">
        <f t="shared" si="12"/>
        <v/>
      </c>
      <c r="P59" s="11"/>
      <c r="Q59" s="11">
        <v>0</v>
      </c>
      <c r="R59" s="11">
        <v>0</v>
      </c>
      <c r="S59" s="10">
        <v>21</v>
      </c>
      <c r="T59" s="9">
        <f t="shared" si="13"/>
        <v>0</v>
      </c>
      <c r="U59" s="8"/>
    </row>
    <row r="60" spans="1:21" outlineLevel="2">
      <c r="A60" s="23"/>
      <c r="B60" s="22"/>
      <c r="C60" s="22"/>
      <c r="D60" s="21" t="s">
        <v>15</v>
      </c>
      <c r="E60" s="20">
        <v>13</v>
      </c>
      <c r="F60" s="19" t="s">
        <v>179</v>
      </c>
      <c r="G60" s="18" t="s">
        <v>178</v>
      </c>
      <c r="H60" s="17">
        <v>195</v>
      </c>
      <c r="I60" s="16" t="s">
        <v>3</v>
      </c>
      <c r="J60" s="15"/>
      <c r="K60" s="14">
        <f t="shared" si="8"/>
        <v>0</v>
      </c>
      <c r="L60" s="13" t="str">
        <f t="shared" si="9"/>
        <v/>
      </c>
      <c r="M60" s="12">
        <f t="shared" si="10"/>
        <v>0</v>
      </c>
      <c r="N60" s="12" t="str">
        <f t="shared" si="11"/>
        <v/>
      </c>
      <c r="O60" s="12" t="str">
        <f t="shared" si="12"/>
        <v/>
      </c>
      <c r="P60" s="11"/>
      <c r="Q60" s="11">
        <v>0</v>
      </c>
      <c r="R60" s="11">
        <v>0</v>
      </c>
      <c r="S60" s="10">
        <v>21</v>
      </c>
      <c r="T60" s="9">
        <f t="shared" si="13"/>
        <v>0</v>
      </c>
      <c r="U60" s="8"/>
    </row>
    <row r="61" spans="1:21" outlineLevel="2">
      <c r="A61" s="23"/>
      <c r="B61" s="22"/>
      <c r="C61" s="22"/>
      <c r="D61" s="21" t="s">
        <v>15</v>
      </c>
      <c r="E61" s="20">
        <v>14</v>
      </c>
      <c r="F61" s="19" t="s">
        <v>177</v>
      </c>
      <c r="G61" s="18" t="s">
        <v>176</v>
      </c>
      <c r="H61" s="17">
        <v>20</v>
      </c>
      <c r="I61" s="16" t="s">
        <v>3</v>
      </c>
      <c r="J61" s="15"/>
      <c r="K61" s="14">
        <f t="shared" si="8"/>
        <v>0</v>
      </c>
      <c r="L61" s="13" t="str">
        <f t="shared" si="9"/>
        <v/>
      </c>
      <c r="M61" s="12">
        <f t="shared" si="10"/>
        <v>0</v>
      </c>
      <c r="N61" s="12" t="str">
        <f t="shared" si="11"/>
        <v/>
      </c>
      <c r="O61" s="12" t="str">
        <f t="shared" si="12"/>
        <v/>
      </c>
      <c r="P61" s="11"/>
      <c r="Q61" s="11">
        <v>0</v>
      </c>
      <c r="R61" s="11">
        <v>0</v>
      </c>
      <c r="S61" s="10">
        <v>21</v>
      </c>
      <c r="T61" s="9">
        <f t="shared" si="13"/>
        <v>0</v>
      </c>
      <c r="U61" s="8"/>
    </row>
    <row r="62" spans="1:21" outlineLevel="2">
      <c r="A62" s="23"/>
      <c r="B62" s="22"/>
      <c r="C62" s="22"/>
      <c r="D62" s="21" t="s">
        <v>15</v>
      </c>
      <c r="E62" s="20">
        <v>15</v>
      </c>
      <c r="F62" s="19" t="s">
        <v>175</v>
      </c>
      <c r="G62" s="18" t="s">
        <v>174</v>
      </c>
      <c r="H62" s="17">
        <v>4</v>
      </c>
      <c r="I62" s="16" t="s">
        <v>3</v>
      </c>
      <c r="J62" s="15"/>
      <c r="K62" s="14">
        <f t="shared" si="8"/>
        <v>0</v>
      </c>
      <c r="L62" s="13" t="str">
        <f t="shared" si="9"/>
        <v/>
      </c>
      <c r="M62" s="12">
        <f t="shared" si="10"/>
        <v>0</v>
      </c>
      <c r="N62" s="12" t="str">
        <f t="shared" si="11"/>
        <v/>
      </c>
      <c r="O62" s="12" t="str">
        <f t="shared" si="12"/>
        <v/>
      </c>
      <c r="P62" s="11"/>
      <c r="Q62" s="11">
        <v>0</v>
      </c>
      <c r="R62" s="11">
        <v>0</v>
      </c>
      <c r="S62" s="10">
        <v>21</v>
      </c>
      <c r="T62" s="9">
        <f t="shared" si="13"/>
        <v>0</v>
      </c>
      <c r="U62" s="8"/>
    </row>
    <row r="63" spans="1:21" outlineLevel="2">
      <c r="A63" s="23"/>
      <c r="B63" s="22"/>
      <c r="C63" s="22"/>
      <c r="D63" s="21" t="s">
        <v>15</v>
      </c>
      <c r="E63" s="20">
        <v>16</v>
      </c>
      <c r="F63" s="19" t="s">
        <v>173</v>
      </c>
      <c r="G63" s="18" t="s">
        <v>172</v>
      </c>
      <c r="H63" s="17">
        <v>1480</v>
      </c>
      <c r="I63" s="16" t="s">
        <v>5</v>
      </c>
      <c r="J63" s="15"/>
      <c r="K63" s="14">
        <f t="shared" si="8"/>
        <v>0</v>
      </c>
      <c r="L63" s="13" t="str">
        <f t="shared" si="9"/>
        <v/>
      </c>
      <c r="M63" s="12">
        <f t="shared" si="10"/>
        <v>0</v>
      </c>
      <c r="N63" s="12" t="str">
        <f t="shared" si="11"/>
        <v/>
      </c>
      <c r="O63" s="12" t="str">
        <f t="shared" si="12"/>
        <v/>
      </c>
      <c r="P63" s="11"/>
      <c r="Q63" s="11">
        <v>0</v>
      </c>
      <c r="R63" s="11">
        <v>0</v>
      </c>
      <c r="S63" s="10">
        <v>21</v>
      </c>
      <c r="T63" s="9">
        <f t="shared" si="13"/>
        <v>0</v>
      </c>
      <c r="U63" s="8"/>
    </row>
    <row r="64" spans="1:21" outlineLevel="2">
      <c r="A64" s="23"/>
      <c r="B64" s="22"/>
      <c r="C64" s="22"/>
      <c r="D64" s="21" t="s">
        <v>15</v>
      </c>
      <c r="E64" s="20">
        <v>17</v>
      </c>
      <c r="F64" s="19" t="s">
        <v>171</v>
      </c>
      <c r="G64" s="18" t="s">
        <v>170</v>
      </c>
      <c r="H64" s="17">
        <v>665</v>
      </c>
      <c r="I64" s="16" t="s">
        <v>5</v>
      </c>
      <c r="J64" s="15"/>
      <c r="K64" s="14">
        <f t="shared" si="8"/>
        <v>0</v>
      </c>
      <c r="L64" s="13" t="str">
        <f t="shared" si="9"/>
        <v/>
      </c>
      <c r="M64" s="12">
        <f t="shared" si="10"/>
        <v>0</v>
      </c>
      <c r="N64" s="12" t="str">
        <f t="shared" si="11"/>
        <v/>
      </c>
      <c r="O64" s="12" t="str">
        <f t="shared" si="12"/>
        <v/>
      </c>
      <c r="P64" s="11"/>
      <c r="Q64" s="11">
        <v>0</v>
      </c>
      <c r="R64" s="11">
        <v>0</v>
      </c>
      <c r="S64" s="10">
        <v>21</v>
      </c>
      <c r="T64" s="9">
        <f t="shared" si="13"/>
        <v>0</v>
      </c>
      <c r="U64" s="8"/>
    </row>
    <row r="65" spans="1:21" outlineLevel="2">
      <c r="A65" s="23"/>
      <c r="B65" s="22"/>
      <c r="C65" s="22"/>
      <c r="D65" s="21" t="s">
        <v>15</v>
      </c>
      <c r="E65" s="20">
        <v>18</v>
      </c>
      <c r="F65" s="19" t="s">
        <v>169</v>
      </c>
      <c r="G65" s="18" t="s">
        <v>168</v>
      </c>
      <c r="H65" s="17">
        <v>194</v>
      </c>
      <c r="I65" s="16" t="s">
        <v>5</v>
      </c>
      <c r="J65" s="15"/>
      <c r="K65" s="14">
        <f t="shared" si="8"/>
        <v>0</v>
      </c>
      <c r="L65" s="13" t="str">
        <f t="shared" si="9"/>
        <v/>
      </c>
      <c r="M65" s="12">
        <f t="shared" si="10"/>
        <v>0</v>
      </c>
      <c r="N65" s="12" t="str">
        <f t="shared" si="11"/>
        <v/>
      </c>
      <c r="O65" s="12" t="str">
        <f t="shared" si="12"/>
        <v/>
      </c>
      <c r="P65" s="11"/>
      <c r="Q65" s="11">
        <v>0</v>
      </c>
      <c r="R65" s="11">
        <v>0</v>
      </c>
      <c r="S65" s="10">
        <v>21</v>
      </c>
      <c r="T65" s="9">
        <f t="shared" si="13"/>
        <v>0</v>
      </c>
      <c r="U65" s="8"/>
    </row>
    <row r="66" spans="1:21" outlineLevel="2">
      <c r="A66" s="23"/>
      <c r="B66" s="22"/>
      <c r="C66" s="22"/>
      <c r="D66" s="21" t="s">
        <v>15</v>
      </c>
      <c r="E66" s="20">
        <v>19</v>
      </c>
      <c r="F66" s="19" t="s">
        <v>167</v>
      </c>
      <c r="G66" s="18" t="s">
        <v>166</v>
      </c>
      <c r="H66" s="17">
        <v>105</v>
      </c>
      <c r="I66" s="16" t="s">
        <v>5</v>
      </c>
      <c r="J66" s="15"/>
      <c r="K66" s="14">
        <f t="shared" si="8"/>
        <v>0</v>
      </c>
      <c r="L66" s="13" t="str">
        <f t="shared" si="9"/>
        <v/>
      </c>
      <c r="M66" s="12">
        <f t="shared" si="10"/>
        <v>0</v>
      </c>
      <c r="N66" s="12" t="str">
        <f t="shared" si="11"/>
        <v/>
      </c>
      <c r="O66" s="12" t="str">
        <f t="shared" si="12"/>
        <v/>
      </c>
      <c r="P66" s="11"/>
      <c r="Q66" s="11">
        <v>0</v>
      </c>
      <c r="R66" s="11">
        <v>0</v>
      </c>
      <c r="S66" s="10">
        <v>21</v>
      </c>
      <c r="T66" s="9">
        <f t="shared" si="13"/>
        <v>0</v>
      </c>
      <c r="U66" s="8"/>
    </row>
    <row r="67" spans="1:21" outlineLevel="2">
      <c r="A67" s="23"/>
      <c r="B67" s="22"/>
      <c r="C67" s="22"/>
      <c r="D67" s="21" t="s">
        <v>15</v>
      </c>
      <c r="E67" s="20">
        <v>20</v>
      </c>
      <c r="F67" s="19" t="s">
        <v>165</v>
      </c>
      <c r="G67" s="18" t="s">
        <v>164</v>
      </c>
      <c r="H67" s="17">
        <v>97</v>
      </c>
      <c r="I67" s="16" t="s">
        <v>5</v>
      </c>
      <c r="J67" s="15"/>
      <c r="K67" s="14">
        <f t="shared" si="8"/>
        <v>0</v>
      </c>
      <c r="L67" s="13" t="str">
        <f t="shared" si="9"/>
        <v/>
      </c>
      <c r="M67" s="12">
        <f t="shared" si="10"/>
        <v>0</v>
      </c>
      <c r="N67" s="12" t="str">
        <f t="shared" si="11"/>
        <v/>
      </c>
      <c r="O67" s="12" t="str">
        <f t="shared" si="12"/>
        <v/>
      </c>
      <c r="P67" s="11"/>
      <c r="Q67" s="11">
        <v>0</v>
      </c>
      <c r="R67" s="11">
        <v>0</v>
      </c>
      <c r="S67" s="10">
        <v>21</v>
      </c>
      <c r="T67" s="9">
        <f t="shared" si="13"/>
        <v>0</v>
      </c>
      <c r="U67" s="8"/>
    </row>
    <row r="68" spans="1:21" outlineLevel="2">
      <c r="A68" s="23"/>
      <c r="B68" s="22"/>
      <c r="C68" s="22"/>
      <c r="D68" s="21" t="s">
        <v>15</v>
      </c>
      <c r="E68" s="20">
        <v>21</v>
      </c>
      <c r="F68" s="19" t="s">
        <v>163</v>
      </c>
      <c r="G68" s="18" t="s">
        <v>162</v>
      </c>
      <c r="H68" s="17">
        <v>59</v>
      </c>
      <c r="I68" s="16" t="s">
        <v>5</v>
      </c>
      <c r="J68" s="15"/>
      <c r="K68" s="14">
        <f t="shared" si="8"/>
        <v>0</v>
      </c>
      <c r="L68" s="13" t="str">
        <f t="shared" si="9"/>
        <v/>
      </c>
      <c r="M68" s="12">
        <f t="shared" si="10"/>
        <v>0</v>
      </c>
      <c r="N68" s="12" t="str">
        <f t="shared" si="11"/>
        <v/>
      </c>
      <c r="O68" s="12" t="str">
        <f t="shared" si="12"/>
        <v/>
      </c>
      <c r="P68" s="11"/>
      <c r="Q68" s="11">
        <v>0</v>
      </c>
      <c r="R68" s="11">
        <v>0</v>
      </c>
      <c r="S68" s="10">
        <v>21</v>
      </c>
      <c r="T68" s="9">
        <f t="shared" si="13"/>
        <v>0</v>
      </c>
      <c r="U68" s="8"/>
    </row>
    <row r="69" spans="1:21" outlineLevel="2">
      <c r="A69" s="23"/>
      <c r="B69" s="22"/>
      <c r="C69" s="22"/>
      <c r="D69" s="21" t="s">
        <v>15</v>
      </c>
      <c r="E69" s="20">
        <v>22</v>
      </c>
      <c r="F69" s="19" t="s">
        <v>161</v>
      </c>
      <c r="G69" s="18" t="s">
        <v>160</v>
      </c>
      <c r="H69" s="17">
        <v>15</v>
      </c>
      <c r="I69" s="16" t="s">
        <v>5</v>
      </c>
      <c r="J69" s="15"/>
      <c r="K69" s="14">
        <f t="shared" si="8"/>
        <v>0</v>
      </c>
      <c r="L69" s="13" t="str">
        <f t="shared" si="9"/>
        <v/>
      </c>
      <c r="M69" s="12">
        <f t="shared" si="10"/>
        <v>0</v>
      </c>
      <c r="N69" s="12" t="str">
        <f t="shared" si="11"/>
        <v/>
      </c>
      <c r="O69" s="12" t="str">
        <f t="shared" si="12"/>
        <v/>
      </c>
      <c r="P69" s="11"/>
      <c r="Q69" s="11">
        <v>0</v>
      </c>
      <c r="R69" s="11">
        <v>0</v>
      </c>
      <c r="S69" s="10">
        <v>21</v>
      </c>
      <c r="T69" s="9">
        <f t="shared" si="13"/>
        <v>0</v>
      </c>
      <c r="U69" s="8"/>
    </row>
    <row r="70" spans="1:21" outlineLevel="2">
      <c r="A70" s="23"/>
      <c r="B70" s="22"/>
      <c r="C70" s="22"/>
      <c r="D70" s="21" t="s">
        <v>15</v>
      </c>
      <c r="E70" s="20">
        <v>23</v>
      </c>
      <c r="F70" s="19" t="s">
        <v>159</v>
      </c>
      <c r="G70" s="18" t="s">
        <v>158</v>
      </c>
      <c r="H70" s="17">
        <v>234</v>
      </c>
      <c r="I70" s="16" t="s">
        <v>3</v>
      </c>
      <c r="J70" s="15"/>
      <c r="K70" s="14">
        <f t="shared" si="8"/>
        <v>0</v>
      </c>
      <c r="L70" s="13" t="str">
        <f t="shared" si="9"/>
        <v/>
      </c>
      <c r="M70" s="12">
        <f t="shared" si="10"/>
        <v>0</v>
      </c>
      <c r="N70" s="12" t="str">
        <f t="shared" si="11"/>
        <v/>
      </c>
      <c r="O70" s="12" t="str">
        <f t="shared" si="12"/>
        <v/>
      </c>
      <c r="P70" s="11"/>
      <c r="Q70" s="11">
        <v>0</v>
      </c>
      <c r="R70" s="11">
        <v>0</v>
      </c>
      <c r="S70" s="10">
        <v>21</v>
      </c>
      <c r="T70" s="9">
        <f t="shared" si="13"/>
        <v>0</v>
      </c>
      <c r="U70" s="8"/>
    </row>
    <row r="71" spans="1:21" outlineLevel="2">
      <c r="A71" s="23"/>
      <c r="B71" s="22"/>
      <c r="C71" s="22"/>
      <c r="D71" s="21" t="s">
        <v>15</v>
      </c>
      <c r="E71" s="20">
        <v>24</v>
      </c>
      <c r="F71" s="19" t="s">
        <v>157</v>
      </c>
      <c r="G71" s="18" t="s">
        <v>156</v>
      </c>
      <c r="H71" s="17">
        <v>8</v>
      </c>
      <c r="I71" s="16" t="s">
        <v>3</v>
      </c>
      <c r="J71" s="15"/>
      <c r="K71" s="14">
        <f t="shared" si="8"/>
        <v>0</v>
      </c>
      <c r="L71" s="13" t="str">
        <f t="shared" si="9"/>
        <v/>
      </c>
      <c r="M71" s="12">
        <f t="shared" si="10"/>
        <v>0</v>
      </c>
      <c r="N71" s="12" t="str">
        <f t="shared" si="11"/>
        <v/>
      </c>
      <c r="O71" s="12" t="str">
        <f t="shared" si="12"/>
        <v/>
      </c>
      <c r="P71" s="11"/>
      <c r="Q71" s="11">
        <v>0</v>
      </c>
      <c r="R71" s="11">
        <v>0</v>
      </c>
      <c r="S71" s="10">
        <v>21</v>
      </c>
      <c r="T71" s="9">
        <f t="shared" si="13"/>
        <v>0</v>
      </c>
      <c r="U71" s="8"/>
    </row>
    <row r="72" spans="1:21" outlineLevel="2">
      <c r="A72" s="23"/>
      <c r="B72" s="22"/>
      <c r="C72" s="22"/>
      <c r="D72" s="21" t="s">
        <v>15</v>
      </c>
      <c r="E72" s="20">
        <v>25</v>
      </c>
      <c r="F72" s="19" t="s">
        <v>155</v>
      </c>
      <c r="G72" s="18" t="s">
        <v>154</v>
      </c>
      <c r="H72" s="17">
        <v>6</v>
      </c>
      <c r="I72" s="16" t="s">
        <v>3</v>
      </c>
      <c r="J72" s="15"/>
      <c r="K72" s="14">
        <f t="shared" si="8"/>
        <v>0</v>
      </c>
      <c r="L72" s="13" t="str">
        <f t="shared" si="9"/>
        <v/>
      </c>
      <c r="M72" s="12">
        <f t="shared" si="10"/>
        <v>0</v>
      </c>
      <c r="N72" s="12" t="str">
        <f t="shared" si="11"/>
        <v/>
      </c>
      <c r="O72" s="12" t="str">
        <f t="shared" si="12"/>
        <v/>
      </c>
      <c r="P72" s="11"/>
      <c r="Q72" s="11">
        <v>0</v>
      </c>
      <c r="R72" s="11">
        <v>0</v>
      </c>
      <c r="S72" s="10">
        <v>21</v>
      </c>
      <c r="T72" s="9">
        <f t="shared" si="13"/>
        <v>0</v>
      </c>
      <c r="U72" s="8"/>
    </row>
    <row r="73" spans="1:21" outlineLevel="2">
      <c r="A73" s="23"/>
      <c r="B73" s="22"/>
      <c r="C73" s="22"/>
      <c r="D73" s="21" t="s">
        <v>15</v>
      </c>
      <c r="E73" s="20">
        <v>26</v>
      </c>
      <c r="F73" s="19" t="s">
        <v>153</v>
      </c>
      <c r="G73" s="18" t="s">
        <v>152</v>
      </c>
      <c r="H73" s="17">
        <v>19</v>
      </c>
      <c r="I73" s="16" t="s">
        <v>3</v>
      </c>
      <c r="J73" s="15"/>
      <c r="K73" s="14">
        <f t="shared" si="8"/>
        <v>0</v>
      </c>
      <c r="L73" s="13" t="str">
        <f t="shared" si="9"/>
        <v/>
      </c>
      <c r="M73" s="12">
        <f t="shared" si="10"/>
        <v>0</v>
      </c>
      <c r="N73" s="12" t="str">
        <f t="shared" si="11"/>
        <v/>
      </c>
      <c r="O73" s="12" t="str">
        <f t="shared" si="12"/>
        <v/>
      </c>
      <c r="P73" s="11"/>
      <c r="Q73" s="11">
        <v>0</v>
      </c>
      <c r="R73" s="11">
        <v>0</v>
      </c>
      <c r="S73" s="10">
        <v>21</v>
      </c>
      <c r="T73" s="9">
        <f t="shared" si="13"/>
        <v>0</v>
      </c>
      <c r="U73" s="8"/>
    </row>
    <row r="74" spans="1:21" outlineLevel="2">
      <c r="A74" s="23"/>
      <c r="B74" s="22"/>
      <c r="C74" s="22"/>
      <c r="D74" s="21" t="s">
        <v>15</v>
      </c>
      <c r="E74" s="20">
        <v>27</v>
      </c>
      <c r="F74" s="19" t="s">
        <v>151</v>
      </c>
      <c r="G74" s="18" t="s">
        <v>150</v>
      </c>
      <c r="H74" s="17">
        <v>1</v>
      </c>
      <c r="I74" s="16" t="s">
        <v>3</v>
      </c>
      <c r="J74" s="15"/>
      <c r="K74" s="14">
        <f t="shared" si="8"/>
        <v>0</v>
      </c>
      <c r="L74" s="13" t="str">
        <f t="shared" si="9"/>
        <v/>
      </c>
      <c r="M74" s="12">
        <f t="shared" si="10"/>
        <v>0</v>
      </c>
      <c r="N74" s="12" t="str">
        <f t="shared" si="11"/>
        <v/>
      </c>
      <c r="O74" s="12" t="str">
        <f t="shared" si="12"/>
        <v/>
      </c>
      <c r="P74" s="11"/>
      <c r="Q74" s="11">
        <v>0</v>
      </c>
      <c r="R74" s="11">
        <v>0</v>
      </c>
      <c r="S74" s="10">
        <v>21</v>
      </c>
      <c r="T74" s="9">
        <f t="shared" si="13"/>
        <v>0</v>
      </c>
      <c r="U74" s="8"/>
    </row>
    <row r="75" spans="1:21" outlineLevel="2">
      <c r="A75" s="23"/>
      <c r="B75" s="22"/>
      <c r="C75" s="22"/>
      <c r="D75" s="21" t="s">
        <v>15</v>
      </c>
      <c r="E75" s="20">
        <v>28</v>
      </c>
      <c r="F75" s="19" t="s">
        <v>149</v>
      </c>
      <c r="G75" s="18" t="s">
        <v>148</v>
      </c>
      <c r="H75" s="17">
        <v>3</v>
      </c>
      <c r="I75" s="16" t="s">
        <v>3</v>
      </c>
      <c r="J75" s="15"/>
      <c r="K75" s="14"/>
      <c r="L75" s="13" t="str">
        <f t="shared" si="9"/>
        <v/>
      </c>
      <c r="M75" s="12">
        <f t="shared" si="10"/>
        <v>0</v>
      </c>
      <c r="N75" s="12" t="str">
        <f t="shared" si="11"/>
        <v/>
      </c>
      <c r="O75" s="12" t="str">
        <f t="shared" si="12"/>
        <v/>
      </c>
      <c r="P75" s="11"/>
      <c r="Q75" s="11">
        <v>0</v>
      </c>
      <c r="R75" s="11">
        <v>0</v>
      </c>
      <c r="S75" s="10">
        <v>21</v>
      </c>
      <c r="T75" s="9">
        <f t="shared" si="13"/>
        <v>0</v>
      </c>
      <c r="U75" s="8"/>
    </row>
    <row r="76" spans="1:21" outlineLevel="2">
      <c r="A76" s="23"/>
      <c r="B76" s="22"/>
      <c r="C76" s="22"/>
      <c r="D76" s="21" t="s">
        <v>15</v>
      </c>
      <c r="E76" s="20">
        <v>29</v>
      </c>
      <c r="F76" s="19" t="s">
        <v>147</v>
      </c>
      <c r="G76" s="18" t="s">
        <v>146</v>
      </c>
      <c r="H76" s="17">
        <v>2</v>
      </c>
      <c r="I76" s="16" t="s">
        <v>3</v>
      </c>
      <c r="J76" s="15"/>
      <c r="K76" s="14">
        <f t="shared" ref="K76:K88" si="14">H76*J76</f>
        <v>0</v>
      </c>
      <c r="L76" s="13" t="str">
        <f t="shared" si="9"/>
        <v/>
      </c>
      <c r="M76" s="12">
        <f t="shared" si="10"/>
        <v>0</v>
      </c>
      <c r="N76" s="12" t="str">
        <f t="shared" si="11"/>
        <v/>
      </c>
      <c r="O76" s="12" t="str">
        <f t="shared" si="12"/>
        <v/>
      </c>
      <c r="P76" s="11"/>
      <c r="Q76" s="11">
        <v>0</v>
      </c>
      <c r="R76" s="11">
        <v>0</v>
      </c>
      <c r="S76" s="10">
        <v>21</v>
      </c>
      <c r="T76" s="9">
        <f t="shared" si="13"/>
        <v>0</v>
      </c>
      <c r="U76" s="8"/>
    </row>
    <row r="77" spans="1:21" outlineLevel="2">
      <c r="A77" s="23"/>
      <c r="B77" s="22"/>
      <c r="C77" s="22"/>
      <c r="D77" s="21" t="s">
        <v>15</v>
      </c>
      <c r="E77" s="20">
        <v>30</v>
      </c>
      <c r="F77" s="19" t="s">
        <v>145</v>
      </c>
      <c r="G77" s="18" t="s">
        <v>144</v>
      </c>
      <c r="H77" s="17">
        <v>1</v>
      </c>
      <c r="I77" s="16" t="s">
        <v>3</v>
      </c>
      <c r="J77" s="15"/>
      <c r="K77" s="14">
        <f t="shared" si="14"/>
        <v>0</v>
      </c>
      <c r="L77" s="13" t="str">
        <f t="shared" si="9"/>
        <v/>
      </c>
      <c r="M77" s="12">
        <f t="shared" si="10"/>
        <v>0</v>
      </c>
      <c r="N77" s="12" t="str">
        <f t="shared" si="11"/>
        <v/>
      </c>
      <c r="O77" s="12" t="str">
        <f t="shared" si="12"/>
        <v/>
      </c>
      <c r="P77" s="11"/>
      <c r="Q77" s="11">
        <v>0</v>
      </c>
      <c r="R77" s="11">
        <v>0</v>
      </c>
      <c r="S77" s="10">
        <v>21</v>
      </c>
      <c r="T77" s="9">
        <f t="shared" si="13"/>
        <v>0</v>
      </c>
      <c r="U77" s="8"/>
    </row>
    <row r="78" spans="1:21" outlineLevel="2">
      <c r="A78" s="23"/>
      <c r="B78" s="22"/>
      <c r="C78" s="22"/>
      <c r="D78" s="21" t="s">
        <v>15</v>
      </c>
      <c r="E78" s="20">
        <v>31</v>
      </c>
      <c r="F78" s="19" t="s">
        <v>143</v>
      </c>
      <c r="G78" s="18" t="s">
        <v>142</v>
      </c>
      <c r="H78" s="17">
        <v>1</v>
      </c>
      <c r="I78" s="16" t="s">
        <v>3</v>
      </c>
      <c r="J78" s="15"/>
      <c r="K78" s="14">
        <f t="shared" si="14"/>
        <v>0</v>
      </c>
      <c r="L78" s="13" t="str">
        <f t="shared" si="9"/>
        <v/>
      </c>
      <c r="M78" s="12">
        <f t="shared" si="10"/>
        <v>0</v>
      </c>
      <c r="N78" s="12" t="str">
        <f t="shared" si="11"/>
        <v/>
      </c>
      <c r="O78" s="12" t="str">
        <f t="shared" si="12"/>
        <v/>
      </c>
      <c r="P78" s="11"/>
      <c r="Q78" s="11">
        <v>0</v>
      </c>
      <c r="R78" s="11">
        <v>0</v>
      </c>
      <c r="S78" s="10">
        <v>21</v>
      </c>
      <c r="T78" s="9">
        <f t="shared" si="13"/>
        <v>0</v>
      </c>
      <c r="U78" s="8"/>
    </row>
    <row r="79" spans="1:21" outlineLevel="2">
      <c r="A79" s="23"/>
      <c r="B79" s="22"/>
      <c r="C79" s="22"/>
      <c r="D79" s="21" t="s">
        <v>15</v>
      </c>
      <c r="E79" s="20">
        <v>32</v>
      </c>
      <c r="F79" s="19" t="s">
        <v>141</v>
      </c>
      <c r="G79" s="18" t="s">
        <v>140</v>
      </c>
      <c r="H79" s="17">
        <v>32</v>
      </c>
      <c r="I79" s="16" t="s">
        <v>3</v>
      </c>
      <c r="J79" s="15"/>
      <c r="K79" s="14">
        <f t="shared" si="14"/>
        <v>0</v>
      </c>
      <c r="L79" s="13" t="str">
        <f t="shared" si="9"/>
        <v/>
      </c>
      <c r="M79" s="12">
        <f t="shared" si="10"/>
        <v>0</v>
      </c>
      <c r="N79" s="12" t="str">
        <f t="shared" si="11"/>
        <v/>
      </c>
      <c r="O79" s="12" t="str">
        <f t="shared" si="12"/>
        <v/>
      </c>
      <c r="P79" s="11"/>
      <c r="Q79" s="11">
        <v>0</v>
      </c>
      <c r="R79" s="11">
        <v>0</v>
      </c>
      <c r="S79" s="10">
        <v>21</v>
      </c>
      <c r="T79" s="9">
        <f t="shared" si="13"/>
        <v>0</v>
      </c>
      <c r="U79" s="8"/>
    </row>
    <row r="80" spans="1:21" outlineLevel="2">
      <c r="A80" s="23"/>
      <c r="B80" s="22"/>
      <c r="C80" s="22"/>
      <c r="D80" s="21" t="s">
        <v>15</v>
      </c>
      <c r="E80" s="20">
        <v>33</v>
      </c>
      <c r="F80" s="19" t="s">
        <v>139</v>
      </c>
      <c r="G80" s="18" t="s">
        <v>138</v>
      </c>
      <c r="H80" s="17">
        <v>19</v>
      </c>
      <c r="I80" s="16" t="s">
        <v>3</v>
      </c>
      <c r="J80" s="15"/>
      <c r="K80" s="14">
        <f t="shared" si="14"/>
        <v>0</v>
      </c>
      <c r="L80" s="13" t="str">
        <f t="shared" si="9"/>
        <v/>
      </c>
      <c r="M80" s="12">
        <f t="shared" si="10"/>
        <v>0</v>
      </c>
      <c r="N80" s="12" t="str">
        <f t="shared" si="11"/>
        <v/>
      </c>
      <c r="O80" s="12" t="str">
        <f t="shared" si="12"/>
        <v/>
      </c>
      <c r="P80" s="11"/>
      <c r="Q80" s="11">
        <v>0</v>
      </c>
      <c r="R80" s="11">
        <v>0</v>
      </c>
      <c r="S80" s="10">
        <v>21</v>
      </c>
      <c r="T80" s="9">
        <f t="shared" si="13"/>
        <v>0</v>
      </c>
      <c r="U80" s="8"/>
    </row>
    <row r="81" spans="1:21" outlineLevel="2">
      <c r="A81" s="23"/>
      <c r="B81" s="22"/>
      <c r="C81" s="22"/>
      <c r="D81" s="21" t="s">
        <v>15</v>
      </c>
      <c r="E81" s="20">
        <v>34</v>
      </c>
      <c r="F81" s="19" t="s">
        <v>137</v>
      </c>
      <c r="G81" s="18" t="s">
        <v>136</v>
      </c>
      <c r="H81" s="17">
        <v>6</v>
      </c>
      <c r="I81" s="16" t="s">
        <v>3</v>
      </c>
      <c r="J81" s="15"/>
      <c r="K81" s="14">
        <f t="shared" si="14"/>
        <v>0</v>
      </c>
      <c r="L81" s="13" t="str">
        <f t="shared" si="9"/>
        <v/>
      </c>
      <c r="M81" s="12">
        <f t="shared" si="10"/>
        <v>0</v>
      </c>
      <c r="N81" s="12" t="str">
        <f t="shared" si="11"/>
        <v/>
      </c>
      <c r="O81" s="12" t="str">
        <f t="shared" si="12"/>
        <v/>
      </c>
      <c r="P81" s="11"/>
      <c r="Q81" s="11">
        <v>0</v>
      </c>
      <c r="R81" s="11">
        <v>0</v>
      </c>
      <c r="S81" s="10">
        <v>21</v>
      </c>
      <c r="T81" s="9">
        <f t="shared" si="13"/>
        <v>0</v>
      </c>
      <c r="U81" s="8"/>
    </row>
    <row r="82" spans="1:21" outlineLevel="2">
      <c r="A82" s="23"/>
      <c r="B82" s="22"/>
      <c r="C82" s="22"/>
      <c r="D82" s="21" t="s">
        <v>15</v>
      </c>
      <c r="E82" s="20">
        <v>35</v>
      </c>
      <c r="F82" s="19" t="s">
        <v>135</v>
      </c>
      <c r="G82" s="18" t="s">
        <v>134</v>
      </c>
      <c r="H82" s="17">
        <v>1</v>
      </c>
      <c r="I82" s="16" t="s">
        <v>3</v>
      </c>
      <c r="J82" s="15"/>
      <c r="K82" s="14">
        <f t="shared" si="14"/>
        <v>0</v>
      </c>
      <c r="L82" s="13" t="str">
        <f t="shared" si="9"/>
        <v/>
      </c>
      <c r="M82" s="12">
        <f t="shared" si="10"/>
        <v>0</v>
      </c>
      <c r="N82" s="12" t="str">
        <f t="shared" si="11"/>
        <v/>
      </c>
      <c r="O82" s="12" t="str">
        <f t="shared" si="12"/>
        <v/>
      </c>
      <c r="P82" s="11"/>
      <c r="Q82" s="11">
        <v>0</v>
      </c>
      <c r="R82" s="11">
        <v>0</v>
      </c>
      <c r="S82" s="10">
        <v>21</v>
      </c>
      <c r="T82" s="9">
        <f t="shared" si="13"/>
        <v>0</v>
      </c>
      <c r="U82" s="8"/>
    </row>
    <row r="83" spans="1:21" outlineLevel="2">
      <c r="A83" s="23"/>
      <c r="B83" s="22"/>
      <c r="C83" s="22"/>
      <c r="D83" s="21" t="s">
        <v>15</v>
      </c>
      <c r="E83" s="20">
        <v>36</v>
      </c>
      <c r="F83" s="19" t="s">
        <v>133</v>
      </c>
      <c r="G83" s="18" t="s">
        <v>132</v>
      </c>
      <c r="H83" s="17">
        <v>3</v>
      </c>
      <c r="I83" s="16" t="s">
        <v>3</v>
      </c>
      <c r="J83" s="15"/>
      <c r="K83" s="14">
        <f t="shared" si="14"/>
        <v>0</v>
      </c>
      <c r="L83" s="13" t="str">
        <f t="shared" si="9"/>
        <v/>
      </c>
      <c r="M83" s="12">
        <f t="shared" si="10"/>
        <v>0</v>
      </c>
      <c r="N83" s="12" t="str">
        <f t="shared" si="11"/>
        <v/>
      </c>
      <c r="O83" s="12" t="str">
        <f t="shared" si="12"/>
        <v/>
      </c>
      <c r="P83" s="11"/>
      <c r="Q83" s="11">
        <v>0</v>
      </c>
      <c r="R83" s="11">
        <v>0</v>
      </c>
      <c r="S83" s="10">
        <v>21</v>
      </c>
      <c r="T83" s="9">
        <f t="shared" si="13"/>
        <v>0</v>
      </c>
      <c r="U83" s="8"/>
    </row>
    <row r="84" spans="1:21" outlineLevel="2">
      <c r="A84" s="23"/>
      <c r="B84" s="22"/>
      <c r="C84" s="22"/>
      <c r="D84" s="21" t="s">
        <v>15</v>
      </c>
      <c r="E84" s="20">
        <v>37</v>
      </c>
      <c r="F84" s="19" t="s">
        <v>131</v>
      </c>
      <c r="G84" s="18" t="s">
        <v>130</v>
      </c>
      <c r="H84" s="17">
        <v>160</v>
      </c>
      <c r="I84" s="16" t="s">
        <v>3</v>
      </c>
      <c r="J84" s="15"/>
      <c r="K84" s="14">
        <f t="shared" si="14"/>
        <v>0</v>
      </c>
      <c r="L84" s="13" t="str">
        <f t="shared" si="9"/>
        <v/>
      </c>
      <c r="M84" s="12">
        <f t="shared" si="10"/>
        <v>0</v>
      </c>
      <c r="N84" s="12" t="str">
        <f t="shared" si="11"/>
        <v/>
      </c>
      <c r="O84" s="12" t="str">
        <f t="shared" si="12"/>
        <v/>
      </c>
      <c r="P84" s="11"/>
      <c r="Q84" s="11">
        <v>0</v>
      </c>
      <c r="R84" s="11">
        <v>0</v>
      </c>
      <c r="S84" s="10">
        <v>21</v>
      </c>
      <c r="T84" s="9">
        <f t="shared" si="13"/>
        <v>0</v>
      </c>
      <c r="U84" s="8"/>
    </row>
    <row r="85" spans="1:21" outlineLevel="2">
      <c r="A85" s="23"/>
      <c r="B85" s="22"/>
      <c r="C85" s="22"/>
      <c r="D85" s="21" t="s">
        <v>15</v>
      </c>
      <c r="E85" s="20">
        <v>38</v>
      </c>
      <c r="F85" s="19" t="s">
        <v>129</v>
      </c>
      <c r="G85" s="18" t="s">
        <v>128</v>
      </c>
      <c r="H85" s="17">
        <v>1</v>
      </c>
      <c r="I85" s="16" t="s">
        <v>3</v>
      </c>
      <c r="J85" s="15"/>
      <c r="K85" s="14">
        <f t="shared" si="14"/>
        <v>0</v>
      </c>
      <c r="L85" s="13" t="str">
        <f t="shared" si="9"/>
        <v/>
      </c>
      <c r="M85" s="12">
        <f t="shared" si="10"/>
        <v>0</v>
      </c>
      <c r="N85" s="12" t="str">
        <f t="shared" si="11"/>
        <v/>
      </c>
      <c r="O85" s="12" t="str">
        <f t="shared" si="12"/>
        <v/>
      </c>
      <c r="P85" s="11"/>
      <c r="Q85" s="11">
        <v>0</v>
      </c>
      <c r="R85" s="11">
        <v>0</v>
      </c>
      <c r="S85" s="10">
        <v>21</v>
      </c>
      <c r="T85" s="9">
        <f t="shared" si="13"/>
        <v>0</v>
      </c>
      <c r="U85" s="8"/>
    </row>
    <row r="86" spans="1:21" outlineLevel="2">
      <c r="A86" s="23"/>
      <c r="B86" s="22"/>
      <c r="C86" s="22"/>
      <c r="D86" s="21" t="s">
        <v>15</v>
      </c>
      <c r="E86" s="20">
        <v>39</v>
      </c>
      <c r="F86" s="19" t="s">
        <v>127</v>
      </c>
      <c r="G86" s="18" t="s">
        <v>126</v>
      </c>
      <c r="H86" s="17">
        <v>2447</v>
      </c>
      <c r="I86" s="16" t="s">
        <v>5</v>
      </c>
      <c r="J86" s="15"/>
      <c r="K86" s="14">
        <f t="shared" si="14"/>
        <v>0</v>
      </c>
      <c r="L86" s="13" t="str">
        <f t="shared" si="9"/>
        <v/>
      </c>
      <c r="M86" s="12">
        <f t="shared" si="10"/>
        <v>0</v>
      </c>
      <c r="N86" s="12" t="str">
        <f t="shared" si="11"/>
        <v/>
      </c>
      <c r="O86" s="12" t="str">
        <f t="shared" si="12"/>
        <v/>
      </c>
      <c r="P86" s="11"/>
      <c r="Q86" s="11">
        <v>0</v>
      </c>
      <c r="R86" s="11">
        <v>0</v>
      </c>
      <c r="S86" s="10">
        <v>21</v>
      </c>
      <c r="T86" s="9">
        <f t="shared" si="13"/>
        <v>0</v>
      </c>
      <c r="U86" s="8"/>
    </row>
    <row r="87" spans="1:21" outlineLevel="2">
      <c r="A87" s="23"/>
      <c r="B87" s="22"/>
      <c r="C87" s="22"/>
      <c r="D87" s="21" t="s">
        <v>15</v>
      </c>
      <c r="E87" s="20">
        <v>40</v>
      </c>
      <c r="F87" s="19" t="s">
        <v>125</v>
      </c>
      <c r="G87" s="18" t="s">
        <v>124</v>
      </c>
      <c r="H87" s="17">
        <v>1</v>
      </c>
      <c r="I87" s="16" t="s">
        <v>12</v>
      </c>
      <c r="J87" s="15"/>
      <c r="K87" s="14">
        <f t="shared" si="14"/>
        <v>0</v>
      </c>
      <c r="L87" s="13" t="str">
        <f t="shared" si="9"/>
        <v/>
      </c>
      <c r="M87" s="12">
        <f t="shared" si="10"/>
        <v>0</v>
      </c>
      <c r="N87" s="12" t="str">
        <f t="shared" si="11"/>
        <v/>
      </c>
      <c r="O87" s="12" t="str">
        <f t="shared" si="12"/>
        <v/>
      </c>
      <c r="P87" s="11"/>
      <c r="Q87" s="11">
        <v>0</v>
      </c>
      <c r="R87" s="11">
        <v>0</v>
      </c>
      <c r="S87" s="10">
        <v>21</v>
      </c>
      <c r="T87" s="9">
        <f t="shared" si="13"/>
        <v>0</v>
      </c>
      <c r="U87" s="8"/>
    </row>
    <row r="88" spans="1:21" outlineLevel="2">
      <c r="A88" s="23"/>
      <c r="B88" s="22"/>
      <c r="C88" s="22"/>
      <c r="D88" s="21" t="s">
        <v>15</v>
      </c>
      <c r="E88" s="20">
        <v>41</v>
      </c>
      <c r="F88" s="19" t="s">
        <v>123</v>
      </c>
      <c r="G88" s="18" t="s">
        <v>122</v>
      </c>
      <c r="H88" s="17">
        <v>1</v>
      </c>
      <c r="I88" s="16" t="s">
        <v>12</v>
      </c>
      <c r="J88" s="15"/>
      <c r="K88" s="14">
        <f t="shared" si="14"/>
        <v>0</v>
      </c>
      <c r="L88" s="13" t="str">
        <f t="shared" si="9"/>
        <v/>
      </c>
      <c r="M88" s="12">
        <f t="shared" si="10"/>
        <v>0</v>
      </c>
      <c r="N88" s="12" t="str">
        <f t="shared" si="11"/>
        <v/>
      </c>
      <c r="O88" s="12" t="str">
        <f t="shared" si="12"/>
        <v/>
      </c>
      <c r="P88" s="11"/>
      <c r="Q88" s="11">
        <v>0</v>
      </c>
      <c r="R88" s="11">
        <v>0</v>
      </c>
      <c r="S88" s="10">
        <v>21</v>
      </c>
      <c r="T88" s="9">
        <f t="shared" si="13"/>
        <v>0</v>
      </c>
      <c r="U88" s="8"/>
    </row>
    <row r="89" spans="1:21" outlineLevel="1">
      <c r="A89" s="23"/>
      <c r="B89" s="42"/>
      <c r="C89" s="41" t="s">
        <v>121</v>
      </c>
      <c r="D89" s="39" t="s">
        <v>120</v>
      </c>
      <c r="E89" s="38"/>
      <c r="F89" s="38" t="s">
        <v>119</v>
      </c>
      <c r="G89" s="40" t="s">
        <v>118</v>
      </c>
      <c r="H89" s="38"/>
      <c r="I89" s="39"/>
      <c r="J89" s="38"/>
      <c r="K89" s="37">
        <f>SUBTOTAL(9,K90:K142)</f>
        <v>0</v>
      </c>
      <c r="L89" s="36">
        <f>SUBTOTAL(9,L90:L142)</f>
        <v>0</v>
      </c>
      <c r="M89" s="36">
        <f>SUBTOTAL(9,M90:M142)</f>
        <v>0</v>
      </c>
      <c r="N89" s="36">
        <f>SUBTOTAL(9,N90:N142)</f>
        <v>0</v>
      </c>
      <c r="O89" s="36">
        <f>SUBTOTAL(9,O90:O142)</f>
        <v>0</v>
      </c>
      <c r="P89" s="35"/>
      <c r="Q89" s="35">
        <f>SUMPRODUCT(Q90:Q142,H90:H142)</f>
        <v>0</v>
      </c>
      <c r="R89" s="35">
        <f>SUMPRODUCT(R90:R142,H90:H142)</f>
        <v>0</v>
      </c>
      <c r="S89" s="34">
        <f>SUMPRODUCT(S90:S142,K90:K142)/100</f>
        <v>0</v>
      </c>
      <c r="T89" s="34">
        <f>K89+S89</f>
        <v>0</v>
      </c>
      <c r="U89" s="22"/>
    </row>
    <row r="90" spans="1:21" outlineLevel="2">
      <c r="A90" s="23"/>
      <c r="B90" s="33"/>
      <c r="C90" s="32"/>
      <c r="D90" s="29"/>
      <c r="E90" s="31" t="s">
        <v>117</v>
      </c>
      <c r="F90" s="28"/>
      <c r="G90" s="30"/>
      <c r="H90" s="28"/>
      <c r="I90" s="29"/>
      <c r="J90" s="28"/>
      <c r="K90" s="27"/>
      <c r="L90" s="26"/>
      <c r="M90" s="26"/>
      <c r="N90" s="26"/>
      <c r="O90" s="26"/>
      <c r="P90" s="25"/>
      <c r="Q90" s="25"/>
      <c r="R90" s="25"/>
      <c r="S90" s="24"/>
      <c r="T90" s="24"/>
      <c r="U90" s="22"/>
    </row>
    <row r="91" spans="1:21" outlineLevel="2">
      <c r="A91" s="23"/>
      <c r="B91" s="22"/>
      <c r="C91" s="22"/>
      <c r="D91" s="21" t="s">
        <v>15</v>
      </c>
      <c r="E91" s="20">
        <v>1</v>
      </c>
      <c r="F91" s="19" t="s">
        <v>116</v>
      </c>
      <c r="G91" s="18" t="s">
        <v>115</v>
      </c>
      <c r="H91" s="17">
        <v>47</v>
      </c>
      <c r="I91" s="16" t="s">
        <v>8</v>
      </c>
      <c r="J91" s="15"/>
      <c r="K91" s="14">
        <f t="shared" ref="K91:K122" si="15">H91*J91</f>
        <v>0</v>
      </c>
      <c r="L91" s="13" t="str">
        <f t="shared" ref="L91:L122" si="16">IF(D91="S",K91,"")</f>
        <v/>
      </c>
      <c r="M91" s="12">
        <f t="shared" ref="M91:M122" si="17">IF(OR(D91="P",D91="U"),K91,"")</f>
        <v>0</v>
      </c>
      <c r="N91" s="12" t="str">
        <f t="shared" ref="N91:N122" si="18">IF(D91="H",K91,"")</f>
        <v/>
      </c>
      <c r="O91" s="12" t="str">
        <f t="shared" ref="O91:O122" si="19">IF(D91="V",K91,"")</f>
        <v/>
      </c>
      <c r="P91" s="11"/>
      <c r="Q91" s="11">
        <v>0</v>
      </c>
      <c r="R91" s="11">
        <v>0</v>
      </c>
      <c r="S91" s="10">
        <v>21</v>
      </c>
      <c r="T91" s="9">
        <f t="shared" ref="T91:T122" si="20">K91*(S91+100)/100</f>
        <v>0</v>
      </c>
      <c r="U91" s="8"/>
    </row>
    <row r="92" spans="1:21" outlineLevel="2">
      <c r="A92" s="23"/>
      <c r="B92" s="22"/>
      <c r="C92" s="22"/>
      <c r="D92" s="21" t="s">
        <v>15</v>
      </c>
      <c r="E92" s="20">
        <v>2</v>
      </c>
      <c r="F92" s="19" t="s">
        <v>114</v>
      </c>
      <c r="G92" s="18" t="s">
        <v>113</v>
      </c>
      <c r="H92" s="17">
        <v>47</v>
      </c>
      <c r="I92" s="16" t="s">
        <v>8</v>
      </c>
      <c r="J92" s="15"/>
      <c r="K92" s="14">
        <f t="shared" si="15"/>
        <v>0</v>
      </c>
      <c r="L92" s="13" t="str">
        <f t="shared" si="16"/>
        <v/>
      </c>
      <c r="M92" s="12">
        <f t="shared" si="17"/>
        <v>0</v>
      </c>
      <c r="N92" s="12" t="str">
        <f t="shared" si="18"/>
        <v/>
      </c>
      <c r="O92" s="12" t="str">
        <f t="shared" si="19"/>
        <v/>
      </c>
      <c r="P92" s="11"/>
      <c r="Q92" s="11">
        <v>0</v>
      </c>
      <c r="R92" s="11">
        <v>0</v>
      </c>
      <c r="S92" s="10">
        <v>21</v>
      </c>
      <c r="T92" s="9">
        <f t="shared" si="20"/>
        <v>0</v>
      </c>
      <c r="U92" s="8"/>
    </row>
    <row r="93" spans="1:21" outlineLevel="2">
      <c r="A93" s="23"/>
      <c r="B93" s="22"/>
      <c r="C93" s="22"/>
      <c r="D93" s="21" t="s">
        <v>15</v>
      </c>
      <c r="E93" s="20">
        <v>3</v>
      </c>
      <c r="F93" s="19" t="s">
        <v>112</v>
      </c>
      <c r="G93" s="18" t="s">
        <v>111</v>
      </c>
      <c r="H93" s="17">
        <v>47</v>
      </c>
      <c r="I93" s="16" t="s">
        <v>8</v>
      </c>
      <c r="J93" s="15"/>
      <c r="K93" s="14">
        <f t="shared" si="15"/>
        <v>0</v>
      </c>
      <c r="L93" s="13" t="str">
        <f t="shared" si="16"/>
        <v/>
      </c>
      <c r="M93" s="12">
        <f t="shared" si="17"/>
        <v>0</v>
      </c>
      <c r="N93" s="12" t="str">
        <f t="shared" si="18"/>
        <v/>
      </c>
      <c r="O93" s="12" t="str">
        <f t="shared" si="19"/>
        <v/>
      </c>
      <c r="P93" s="11"/>
      <c r="Q93" s="11">
        <v>0</v>
      </c>
      <c r="R93" s="11">
        <v>0</v>
      </c>
      <c r="S93" s="10">
        <v>21</v>
      </c>
      <c r="T93" s="9">
        <f t="shared" si="20"/>
        <v>0</v>
      </c>
      <c r="U93" s="8"/>
    </row>
    <row r="94" spans="1:21" outlineLevel="2">
      <c r="A94" s="23"/>
      <c r="B94" s="22"/>
      <c r="C94" s="22"/>
      <c r="D94" s="21" t="s">
        <v>15</v>
      </c>
      <c r="E94" s="20">
        <v>4</v>
      </c>
      <c r="F94" s="19" t="s">
        <v>110</v>
      </c>
      <c r="G94" s="18" t="s">
        <v>109</v>
      </c>
      <c r="H94" s="17">
        <v>47</v>
      </c>
      <c r="I94" s="16" t="s">
        <v>8</v>
      </c>
      <c r="J94" s="15"/>
      <c r="K94" s="14">
        <f t="shared" si="15"/>
        <v>0</v>
      </c>
      <c r="L94" s="13" t="str">
        <f t="shared" si="16"/>
        <v/>
      </c>
      <c r="M94" s="12">
        <f t="shared" si="17"/>
        <v>0</v>
      </c>
      <c r="N94" s="12" t="str">
        <f t="shared" si="18"/>
        <v/>
      </c>
      <c r="O94" s="12" t="str">
        <f t="shared" si="19"/>
        <v/>
      </c>
      <c r="P94" s="11"/>
      <c r="Q94" s="11">
        <v>0</v>
      </c>
      <c r="R94" s="11">
        <v>0</v>
      </c>
      <c r="S94" s="10">
        <v>21</v>
      </c>
      <c r="T94" s="9">
        <f t="shared" si="20"/>
        <v>0</v>
      </c>
      <c r="U94" s="8"/>
    </row>
    <row r="95" spans="1:21" outlineLevel="2">
      <c r="A95" s="23"/>
      <c r="B95" s="22"/>
      <c r="C95" s="22"/>
      <c r="D95" s="21" t="s">
        <v>15</v>
      </c>
      <c r="E95" s="20">
        <v>5</v>
      </c>
      <c r="F95" s="19" t="s">
        <v>108</v>
      </c>
      <c r="G95" s="18" t="s">
        <v>107</v>
      </c>
      <c r="H95" s="17">
        <v>44</v>
      </c>
      <c r="I95" s="16" t="s">
        <v>8</v>
      </c>
      <c r="J95" s="15"/>
      <c r="K95" s="14">
        <f t="shared" si="15"/>
        <v>0</v>
      </c>
      <c r="L95" s="13" t="str">
        <f t="shared" si="16"/>
        <v/>
      </c>
      <c r="M95" s="12">
        <f t="shared" si="17"/>
        <v>0</v>
      </c>
      <c r="N95" s="12" t="str">
        <f t="shared" si="18"/>
        <v/>
      </c>
      <c r="O95" s="12" t="str">
        <f t="shared" si="19"/>
        <v/>
      </c>
      <c r="P95" s="11"/>
      <c r="Q95" s="11">
        <v>0</v>
      </c>
      <c r="R95" s="11">
        <v>0</v>
      </c>
      <c r="S95" s="10">
        <v>21</v>
      </c>
      <c r="T95" s="9">
        <f t="shared" si="20"/>
        <v>0</v>
      </c>
      <c r="U95" s="8"/>
    </row>
    <row r="96" spans="1:21" outlineLevel="2">
      <c r="A96" s="23"/>
      <c r="B96" s="22"/>
      <c r="C96" s="22"/>
      <c r="D96" s="21" t="s">
        <v>15</v>
      </c>
      <c r="E96" s="20">
        <v>6</v>
      </c>
      <c r="F96" s="19" t="s">
        <v>106</v>
      </c>
      <c r="G96" s="18" t="s">
        <v>105</v>
      </c>
      <c r="H96" s="17">
        <v>3</v>
      </c>
      <c r="I96" s="16" t="s">
        <v>8</v>
      </c>
      <c r="J96" s="15"/>
      <c r="K96" s="14">
        <f t="shared" si="15"/>
        <v>0</v>
      </c>
      <c r="L96" s="13" t="str">
        <f t="shared" si="16"/>
        <v/>
      </c>
      <c r="M96" s="12">
        <f t="shared" si="17"/>
        <v>0</v>
      </c>
      <c r="N96" s="12" t="str">
        <f t="shared" si="18"/>
        <v/>
      </c>
      <c r="O96" s="12" t="str">
        <f t="shared" si="19"/>
        <v/>
      </c>
      <c r="P96" s="11"/>
      <c r="Q96" s="11">
        <v>0</v>
      </c>
      <c r="R96" s="11">
        <v>0</v>
      </c>
      <c r="S96" s="10">
        <v>21</v>
      </c>
      <c r="T96" s="9">
        <f t="shared" si="20"/>
        <v>0</v>
      </c>
      <c r="U96" s="8"/>
    </row>
    <row r="97" spans="1:21" outlineLevel="2">
      <c r="A97" s="23"/>
      <c r="B97" s="22"/>
      <c r="C97" s="22"/>
      <c r="D97" s="21" t="s">
        <v>15</v>
      </c>
      <c r="E97" s="20">
        <v>7</v>
      </c>
      <c r="F97" s="19" t="s">
        <v>104</v>
      </c>
      <c r="G97" s="18" t="s">
        <v>103</v>
      </c>
      <c r="H97" s="17">
        <v>3</v>
      </c>
      <c r="I97" s="16" t="s">
        <v>8</v>
      </c>
      <c r="J97" s="15"/>
      <c r="K97" s="14">
        <f t="shared" si="15"/>
        <v>0</v>
      </c>
      <c r="L97" s="13" t="str">
        <f t="shared" si="16"/>
        <v/>
      </c>
      <c r="M97" s="12">
        <f t="shared" si="17"/>
        <v>0</v>
      </c>
      <c r="N97" s="12" t="str">
        <f t="shared" si="18"/>
        <v/>
      </c>
      <c r="O97" s="12" t="str">
        <f t="shared" si="19"/>
        <v/>
      </c>
      <c r="P97" s="11"/>
      <c r="Q97" s="11">
        <v>0</v>
      </c>
      <c r="R97" s="11">
        <v>0</v>
      </c>
      <c r="S97" s="10">
        <v>21</v>
      </c>
      <c r="T97" s="9">
        <f t="shared" si="20"/>
        <v>0</v>
      </c>
      <c r="U97" s="8"/>
    </row>
    <row r="98" spans="1:21" outlineLevel="2">
      <c r="A98" s="23"/>
      <c r="B98" s="22"/>
      <c r="C98" s="22"/>
      <c r="D98" s="21" t="s">
        <v>15</v>
      </c>
      <c r="E98" s="20">
        <v>8</v>
      </c>
      <c r="F98" s="19" t="s">
        <v>102</v>
      </c>
      <c r="G98" s="18" t="s">
        <v>101</v>
      </c>
      <c r="H98" s="17">
        <v>12</v>
      </c>
      <c r="I98" s="16" t="s">
        <v>8</v>
      </c>
      <c r="J98" s="15"/>
      <c r="K98" s="14">
        <f t="shared" si="15"/>
        <v>0</v>
      </c>
      <c r="L98" s="13" t="str">
        <f t="shared" si="16"/>
        <v/>
      </c>
      <c r="M98" s="12">
        <f t="shared" si="17"/>
        <v>0</v>
      </c>
      <c r="N98" s="12" t="str">
        <f t="shared" si="18"/>
        <v/>
      </c>
      <c r="O98" s="12" t="str">
        <f t="shared" si="19"/>
        <v/>
      </c>
      <c r="P98" s="11"/>
      <c r="Q98" s="11">
        <v>0</v>
      </c>
      <c r="R98" s="11">
        <v>0</v>
      </c>
      <c r="S98" s="10">
        <v>21</v>
      </c>
      <c r="T98" s="9">
        <f t="shared" si="20"/>
        <v>0</v>
      </c>
      <c r="U98" s="8"/>
    </row>
    <row r="99" spans="1:21" outlineLevel="2">
      <c r="A99" s="23"/>
      <c r="B99" s="22"/>
      <c r="C99" s="22"/>
      <c r="D99" s="21" t="s">
        <v>15</v>
      </c>
      <c r="E99" s="20">
        <v>9</v>
      </c>
      <c r="F99" s="19" t="s">
        <v>100</v>
      </c>
      <c r="G99" s="18" t="s">
        <v>99</v>
      </c>
      <c r="H99" s="17">
        <v>44</v>
      </c>
      <c r="I99" s="16" t="s">
        <v>8</v>
      </c>
      <c r="J99" s="15"/>
      <c r="K99" s="14">
        <f t="shared" si="15"/>
        <v>0</v>
      </c>
      <c r="L99" s="13" t="str">
        <f t="shared" si="16"/>
        <v/>
      </c>
      <c r="M99" s="12">
        <f t="shared" si="17"/>
        <v>0</v>
      </c>
      <c r="N99" s="12" t="str">
        <f t="shared" si="18"/>
        <v/>
      </c>
      <c r="O99" s="12" t="str">
        <f t="shared" si="19"/>
        <v/>
      </c>
      <c r="P99" s="11"/>
      <c r="Q99" s="11">
        <v>0</v>
      </c>
      <c r="R99" s="11">
        <v>0</v>
      </c>
      <c r="S99" s="10">
        <v>21</v>
      </c>
      <c r="T99" s="9">
        <f t="shared" si="20"/>
        <v>0</v>
      </c>
      <c r="U99" s="8"/>
    </row>
    <row r="100" spans="1:21" outlineLevel="2">
      <c r="A100" s="23"/>
      <c r="B100" s="22"/>
      <c r="C100" s="22"/>
      <c r="D100" s="21" t="s">
        <v>15</v>
      </c>
      <c r="E100" s="20">
        <v>10</v>
      </c>
      <c r="F100" s="19" t="s">
        <v>98</v>
      </c>
      <c r="G100" s="18" t="s">
        <v>97</v>
      </c>
      <c r="H100" s="17">
        <v>47</v>
      </c>
      <c r="I100" s="16" t="s">
        <v>3</v>
      </c>
      <c r="J100" s="15"/>
      <c r="K100" s="14">
        <f t="shared" si="15"/>
        <v>0</v>
      </c>
      <c r="L100" s="13" t="str">
        <f t="shared" si="16"/>
        <v/>
      </c>
      <c r="M100" s="12">
        <f t="shared" si="17"/>
        <v>0</v>
      </c>
      <c r="N100" s="12" t="str">
        <f t="shared" si="18"/>
        <v/>
      </c>
      <c r="O100" s="12" t="str">
        <f t="shared" si="19"/>
        <v/>
      </c>
      <c r="P100" s="11"/>
      <c r="Q100" s="11">
        <v>0</v>
      </c>
      <c r="R100" s="11">
        <v>0</v>
      </c>
      <c r="S100" s="10">
        <v>21</v>
      </c>
      <c r="T100" s="9">
        <f t="shared" si="20"/>
        <v>0</v>
      </c>
      <c r="U100" s="8"/>
    </row>
    <row r="101" spans="1:21" outlineLevel="2">
      <c r="A101" s="23"/>
      <c r="B101" s="22"/>
      <c r="C101" s="22"/>
      <c r="D101" s="21" t="s">
        <v>15</v>
      </c>
      <c r="E101" s="20">
        <v>11</v>
      </c>
      <c r="F101" s="19" t="s">
        <v>96</v>
      </c>
      <c r="G101" s="18" t="s">
        <v>95</v>
      </c>
      <c r="H101" s="17">
        <v>14</v>
      </c>
      <c r="I101" s="16" t="s">
        <v>8</v>
      </c>
      <c r="J101" s="15"/>
      <c r="K101" s="14">
        <f t="shared" si="15"/>
        <v>0</v>
      </c>
      <c r="L101" s="13" t="str">
        <f t="shared" si="16"/>
        <v/>
      </c>
      <c r="M101" s="12">
        <f t="shared" si="17"/>
        <v>0</v>
      </c>
      <c r="N101" s="12" t="str">
        <f t="shared" si="18"/>
        <v/>
      </c>
      <c r="O101" s="12" t="str">
        <f t="shared" si="19"/>
        <v/>
      </c>
      <c r="P101" s="11"/>
      <c r="Q101" s="11">
        <v>0</v>
      </c>
      <c r="R101" s="11">
        <v>0</v>
      </c>
      <c r="S101" s="10">
        <v>21</v>
      </c>
      <c r="T101" s="9">
        <f t="shared" si="20"/>
        <v>0</v>
      </c>
      <c r="U101" s="8"/>
    </row>
    <row r="102" spans="1:21" outlineLevel="2">
      <c r="A102" s="23"/>
      <c r="B102" s="22"/>
      <c r="C102" s="22"/>
      <c r="D102" s="21" t="s">
        <v>15</v>
      </c>
      <c r="E102" s="20">
        <v>12</v>
      </c>
      <c r="F102" s="19" t="s">
        <v>94</v>
      </c>
      <c r="G102" s="18" t="s">
        <v>93</v>
      </c>
      <c r="H102" s="17">
        <v>14</v>
      </c>
      <c r="I102" s="16" t="s">
        <v>8</v>
      </c>
      <c r="J102" s="15"/>
      <c r="K102" s="14">
        <f t="shared" si="15"/>
        <v>0</v>
      </c>
      <c r="L102" s="13" t="str">
        <f t="shared" si="16"/>
        <v/>
      </c>
      <c r="M102" s="12">
        <f t="shared" si="17"/>
        <v>0</v>
      </c>
      <c r="N102" s="12" t="str">
        <f t="shared" si="18"/>
        <v/>
      </c>
      <c r="O102" s="12" t="str">
        <f t="shared" si="19"/>
        <v/>
      </c>
      <c r="P102" s="11"/>
      <c r="Q102" s="11">
        <v>0</v>
      </c>
      <c r="R102" s="11">
        <v>0</v>
      </c>
      <c r="S102" s="10">
        <v>21</v>
      </c>
      <c r="T102" s="9">
        <f t="shared" si="20"/>
        <v>0</v>
      </c>
      <c r="U102" s="8"/>
    </row>
    <row r="103" spans="1:21" outlineLevel="2">
      <c r="A103" s="23"/>
      <c r="B103" s="22"/>
      <c r="C103" s="22"/>
      <c r="D103" s="21" t="s">
        <v>15</v>
      </c>
      <c r="E103" s="20">
        <v>13</v>
      </c>
      <c r="F103" s="19" t="s">
        <v>92</v>
      </c>
      <c r="G103" s="18" t="s">
        <v>91</v>
      </c>
      <c r="H103" s="17">
        <v>14</v>
      </c>
      <c r="I103" s="16" t="s">
        <v>8</v>
      </c>
      <c r="J103" s="15"/>
      <c r="K103" s="14">
        <f t="shared" si="15"/>
        <v>0</v>
      </c>
      <c r="L103" s="13" t="str">
        <f t="shared" si="16"/>
        <v/>
      </c>
      <c r="M103" s="12">
        <f t="shared" si="17"/>
        <v>0</v>
      </c>
      <c r="N103" s="12" t="str">
        <f t="shared" si="18"/>
        <v/>
      </c>
      <c r="O103" s="12" t="str">
        <f t="shared" si="19"/>
        <v/>
      </c>
      <c r="P103" s="11"/>
      <c r="Q103" s="11">
        <v>0</v>
      </c>
      <c r="R103" s="11">
        <v>0</v>
      </c>
      <c r="S103" s="10">
        <v>21</v>
      </c>
      <c r="T103" s="9">
        <f t="shared" si="20"/>
        <v>0</v>
      </c>
      <c r="U103" s="8"/>
    </row>
    <row r="104" spans="1:21" outlineLevel="2">
      <c r="A104" s="23"/>
      <c r="B104" s="22"/>
      <c r="C104" s="22"/>
      <c r="D104" s="21" t="s">
        <v>15</v>
      </c>
      <c r="E104" s="20">
        <v>14</v>
      </c>
      <c r="F104" s="19" t="s">
        <v>90</v>
      </c>
      <c r="G104" s="18" t="s">
        <v>89</v>
      </c>
      <c r="H104" s="17">
        <v>14</v>
      </c>
      <c r="I104" s="16" t="s">
        <v>8</v>
      </c>
      <c r="J104" s="15"/>
      <c r="K104" s="14">
        <f t="shared" si="15"/>
        <v>0</v>
      </c>
      <c r="L104" s="13" t="str">
        <f t="shared" si="16"/>
        <v/>
      </c>
      <c r="M104" s="12">
        <f t="shared" si="17"/>
        <v>0</v>
      </c>
      <c r="N104" s="12" t="str">
        <f t="shared" si="18"/>
        <v/>
      </c>
      <c r="O104" s="12" t="str">
        <f t="shared" si="19"/>
        <v/>
      </c>
      <c r="P104" s="11"/>
      <c r="Q104" s="11">
        <v>0</v>
      </c>
      <c r="R104" s="11">
        <v>0</v>
      </c>
      <c r="S104" s="10">
        <v>21</v>
      </c>
      <c r="T104" s="9">
        <f t="shared" si="20"/>
        <v>0</v>
      </c>
      <c r="U104" s="8"/>
    </row>
    <row r="105" spans="1:21" outlineLevel="2">
      <c r="A105" s="23"/>
      <c r="B105" s="22"/>
      <c r="C105" s="22"/>
      <c r="D105" s="21" t="s">
        <v>15</v>
      </c>
      <c r="E105" s="20">
        <v>15</v>
      </c>
      <c r="F105" s="19" t="s">
        <v>88</v>
      </c>
      <c r="G105" s="18" t="s">
        <v>87</v>
      </c>
      <c r="H105" s="17">
        <v>14</v>
      </c>
      <c r="I105" s="16" t="s">
        <v>8</v>
      </c>
      <c r="J105" s="15"/>
      <c r="K105" s="14">
        <f t="shared" si="15"/>
        <v>0</v>
      </c>
      <c r="L105" s="13" t="str">
        <f t="shared" si="16"/>
        <v/>
      </c>
      <c r="M105" s="12">
        <f t="shared" si="17"/>
        <v>0</v>
      </c>
      <c r="N105" s="12" t="str">
        <f t="shared" si="18"/>
        <v/>
      </c>
      <c r="O105" s="12" t="str">
        <f t="shared" si="19"/>
        <v/>
      </c>
      <c r="P105" s="11"/>
      <c r="Q105" s="11">
        <v>0</v>
      </c>
      <c r="R105" s="11">
        <v>0</v>
      </c>
      <c r="S105" s="10">
        <v>21</v>
      </c>
      <c r="T105" s="9">
        <f t="shared" si="20"/>
        <v>0</v>
      </c>
      <c r="U105" s="8"/>
    </row>
    <row r="106" spans="1:21" outlineLevel="2">
      <c r="A106" s="23"/>
      <c r="B106" s="22"/>
      <c r="C106" s="22"/>
      <c r="D106" s="21" t="s">
        <v>15</v>
      </c>
      <c r="E106" s="20">
        <v>16</v>
      </c>
      <c r="F106" s="19" t="s">
        <v>86</v>
      </c>
      <c r="G106" s="18" t="s">
        <v>85</v>
      </c>
      <c r="H106" s="17">
        <v>6</v>
      </c>
      <c r="I106" s="16" t="s">
        <v>8</v>
      </c>
      <c r="J106" s="15"/>
      <c r="K106" s="14">
        <f t="shared" si="15"/>
        <v>0</v>
      </c>
      <c r="L106" s="13" t="str">
        <f t="shared" si="16"/>
        <v/>
      </c>
      <c r="M106" s="12">
        <f t="shared" si="17"/>
        <v>0</v>
      </c>
      <c r="N106" s="12" t="str">
        <f t="shared" si="18"/>
        <v/>
      </c>
      <c r="O106" s="12" t="str">
        <f t="shared" si="19"/>
        <v/>
      </c>
      <c r="P106" s="11"/>
      <c r="Q106" s="11">
        <v>0</v>
      </c>
      <c r="R106" s="11">
        <v>0</v>
      </c>
      <c r="S106" s="10">
        <v>21</v>
      </c>
      <c r="T106" s="9">
        <f t="shared" si="20"/>
        <v>0</v>
      </c>
      <c r="U106" s="8"/>
    </row>
    <row r="107" spans="1:21" outlineLevel="2">
      <c r="A107" s="23"/>
      <c r="B107" s="22"/>
      <c r="C107" s="22"/>
      <c r="D107" s="21" t="s">
        <v>15</v>
      </c>
      <c r="E107" s="20">
        <v>17</v>
      </c>
      <c r="F107" s="19" t="s">
        <v>84</v>
      </c>
      <c r="G107" s="18" t="s">
        <v>83</v>
      </c>
      <c r="H107" s="17">
        <v>4</v>
      </c>
      <c r="I107" s="16" t="s">
        <v>8</v>
      </c>
      <c r="J107" s="15"/>
      <c r="K107" s="14">
        <f t="shared" si="15"/>
        <v>0</v>
      </c>
      <c r="L107" s="13" t="str">
        <f t="shared" si="16"/>
        <v/>
      </c>
      <c r="M107" s="12">
        <f t="shared" si="17"/>
        <v>0</v>
      </c>
      <c r="N107" s="12" t="str">
        <f t="shared" si="18"/>
        <v/>
      </c>
      <c r="O107" s="12" t="str">
        <f t="shared" si="19"/>
        <v/>
      </c>
      <c r="P107" s="11"/>
      <c r="Q107" s="11">
        <v>0</v>
      </c>
      <c r="R107" s="11">
        <v>0</v>
      </c>
      <c r="S107" s="10">
        <v>21</v>
      </c>
      <c r="T107" s="9">
        <f t="shared" si="20"/>
        <v>0</v>
      </c>
      <c r="U107" s="8"/>
    </row>
    <row r="108" spans="1:21" outlineLevel="2">
      <c r="A108" s="23"/>
      <c r="B108" s="22"/>
      <c r="C108" s="22"/>
      <c r="D108" s="21" t="s">
        <v>15</v>
      </c>
      <c r="E108" s="20">
        <v>18</v>
      </c>
      <c r="F108" s="19" t="s">
        <v>82</v>
      </c>
      <c r="G108" s="18" t="s">
        <v>81</v>
      </c>
      <c r="H108" s="17">
        <v>42</v>
      </c>
      <c r="I108" s="16" t="s">
        <v>8</v>
      </c>
      <c r="J108" s="15"/>
      <c r="K108" s="14">
        <f t="shared" si="15"/>
        <v>0</v>
      </c>
      <c r="L108" s="13" t="str">
        <f t="shared" si="16"/>
        <v/>
      </c>
      <c r="M108" s="12">
        <f t="shared" si="17"/>
        <v>0</v>
      </c>
      <c r="N108" s="12" t="str">
        <f t="shared" si="18"/>
        <v/>
      </c>
      <c r="O108" s="12" t="str">
        <f t="shared" si="19"/>
        <v/>
      </c>
      <c r="P108" s="11"/>
      <c r="Q108" s="11">
        <v>0</v>
      </c>
      <c r="R108" s="11">
        <v>0</v>
      </c>
      <c r="S108" s="10">
        <v>21</v>
      </c>
      <c r="T108" s="9">
        <f t="shared" si="20"/>
        <v>0</v>
      </c>
      <c r="U108" s="8"/>
    </row>
    <row r="109" spans="1:21" outlineLevel="2">
      <c r="A109" s="23"/>
      <c r="B109" s="22"/>
      <c r="C109" s="22"/>
      <c r="D109" s="21" t="s">
        <v>15</v>
      </c>
      <c r="E109" s="20">
        <v>19</v>
      </c>
      <c r="F109" s="19" t="s">
        <v>80</v>
      </c>
      <c r="G109" s="18" t="s">
        <v>79</v>
      </c>
      <c r="H109" s="17">
        <v>3</v>
      </c>
      <c r="I109" s="16" t="s">
        <v>8</v>
      </c>
      <c r="J109" s="15"/>
      <c r="K109" s="14">
        <f t="shared" si="15"/>
        <v>0</v>
      </c>
      <c r="L109" s="13" t="str">
        <f t="shared" si="16"/>
        <v/>
      </c>
      <c r="M109" s="12">
        <f t="shared" si="17"/>
        <v>0</v>
      </c>
      <c r="N109" s="12" t="str">
        <f t="shared" si="18"/>
        <v/>
      </c>
      <c r="O109" s="12" t="str">
        <f t="shared" si="19"/>
        <v/>
      </c>
      <c r="P109" s="11"/>
      <c r="Q109" s="11">
        <v>0</v>
      </c>
      <c r="R109" s="11">
        <v>0</v>
      </c>
      <c r="S109" s="10">
        <v>21</v>
      </c>
      <c r="T109" s="9">
        <f t="shared" si="20"/>
        <v>0</v>
      </c>
      <c r="U109" s="8"/>
    </row>
    <row r="110" spans="1:21" outlineLevel="2">
      <c r="A110" s="23"/>
      <c r="B110" s="22"/>
      <c r="C110" s="22"/>
      <c r="D110" s="21" t="s">
        <v>15</v>
      </c>
      <c r="E110" s="20">
        <v>20</v>
      </c>
      <c r="F110" s="19" t="s">
        <v>77</v>
      </c>
      <c r="G110" s="18" t="s">
        <v>78</v>
      </c>
      <c r="H110" s="17">
        <v>3</v>
      </c>
      <c r="I110" s="16" t="s">
        <v>8</v>
      </c>
      <c r="J110" s="15"/>
      <c r="K110" s="14">
        <f t="shared" si="15"/>
        <v>0</v>
      </c>
      <c r="L110" s="13" t="str">
        <f t="shared" si="16"/>
        <v/>
      </c>
      <c r="M110" s="12">
        <f t="shared" si="17"/>
        <v>0</v>
      </c>
      <c r="N110" s="12" t="str">
        <f t="shared" si="18"/>
        <v/>
      </c>
      <c r="O110" s="12" t="str">
        <f t="shared" si="19"/>
        <v/>
      </c>
      <c r="P110" s="11"/>
      <c r="Q110" s="11">
        <v>0</v>
      </c>
      <c r="R110" s="11">
        <v>0</v>
      </c>
      <c r="S110" s="10">
        <v>21</v>
      </c>
      <c r="T110" s="9">
        <f t="shared" si="20"/>
        <v>0</v>
      </c>
      <c r="U110" s="8"/>
    </row>
    <row r="111" spans="1:21" outlineLevel="2">
      <c r="A111" s="23"/>
      <c r="B111" s="22"/>
      <c r="C111" s="22"/>
      <c r="D111" s="21" t="s">
        <v>15</v>
      </c>
      <c r="E111" s="20">
        <v>21</v>
      </c>
      <c r="F111" s="19" t="s">
        <v>77</v>
      </c>
      <c r="G111" s="18" t="s">
        <v>76</v>
      </c>
      <c r="H111" s="17">
        <v>42</v>
      </c>
      <c r="I111" s="16" t="s">
        <v>8</v>
      </c>
      <c r="J111" s="15"/>
      <c r="K111" s="14">
        <f t="shared" si="15"/>
        <v>0</v>
      </c>
      <c r="L111" s="13" t="str">
        <f t="shared" si="16"/>
        <v/>
      </c>
      <c r="M111" s="12">
        <f t="shared" si="17"/>
        <v>0</v>
      </c>
      <c r="N111" s="12" t="str">
        <f t="shared" si="18"/>
        <v/>
      </c>
      <c r="O111" s="12" t="str">
        <f t="shared" si="19"/>
        <v/>
      </c>
      <c r="P111" s="11"/>
      <c r="Q111" s="11">
        <v>0</v>
      </c>
      <c r="R111" s="11">
        <v>0</v>
      </c>
      <c r="S111" s="10">
        <v>21</v>
      </c>
      <c r="T111" s="9">
        <f t="shared" si="20"/>
        <v>0</v>
      </c>
      <c r="U111" s="8"/>
    </row>
    <row r="112" spans="1:21" outlineLevel="2">
      <c r="A112" s="23"/>
      <c r="B112" s="22"/>
      <c r="C112" s="22"/>
      <c r="D112" s="21" t="s">
        <v>15</v>
      </c>
      <c r="E112" s="20">
        <v>22</v>
      </c>
      <c r="F112" s="19" t="s">
        <v>75</v>
      </c>
      <c r="G112" s="18" t="s">
        <v>74</v>
      </c>
      <c r="H112" s="17">
        <v>45</v>
      </c>
      <c r="I112" s="16" t="s">
        <v>8</v>
      </c>
      <c r="J112" s="15"/>
      <c r="K112" s="14">
        <f t="shared" si="15"/>
        <v>0</v>
      </c>
      <c r="L112" s="13" t="str">
        <f t="shared" si="16"/>
        <v/>
      </c>
      <c r="M112" s="12">
        <f t="shared" si="17"/>
        <v>0</v>
      </c>
      <c r="N112" s="12" t="str">
        <f t="shared" si="18"/>
        <v/>
      </c>
      <c r="O112" s="12" t="str">
        <f t="shared" si="19"/>
        <v/>
      </c>
      <c r="P112" s="11"/>
      <c r="Q112" s="11">
        <v>0</v>
      </c>
      <c r="R112" s="11">
        <v>0</v>
      </c>
      <c r="S112" s="10">
        <v>21</v>
      </c>
      <c r="T112" s="9">
        <f t="shared" si="20"/>
        <v>0</v>
      </c>
      <c r="U112" s="8"/>
    </row>
    <row r="113" spans="1:21" outlineLevel="2">
      <c r="A113" s="23"/>
      <c r="B113" s="22"/>
      <c r="C113" s="22"/>
      <c r="D113" s="21" t="s">
        <v>15</v>
      </c>
      <c r="E113" s="20">
        <v>23</v>
      </c>
      <c r="F113" s="19" t="s">
        <v>73</v>
      </c>
      <c r="G113" s="18" t="s">
        <v>72</v>
      </c>
      <c r="H113" s="17">
        <v>4</v>
      </c>
      <c r="I113" s="16" t="s">
        <v>8</v>
      </c>
      <c r="J113" s="15"/>
      <c r="K113" s="14">
        <f t="shared" si="15"/>
        <v>0</v>
      </c>
      <c r="L113" s="13" t="str">
        <f t="shared" si="16"/>
        <v/>
      </c>
      <c r="M113" s="12">
        <f t="shared" si="17"/>
        <v>0</v>
      </c>
      <c r="N113" s="12" t="str">
        <f t="shared" si="18"/>
        <v/>
      </c>
      <c r="O113" s="12" t="str">
        <f t="shared" si="19"/>
        <v/>
      </c>
      <c r="P113" s="11"/>
      <c r="Q113" s="11">
        <v>0</v>
      </c>
      <c r="R113" s="11">
        <v>0</v>
      </c>
      <c r="S113" s="10">
        <v>21</v>
      </c>
      <c r="T113" s="9">
        <f t="shared" si="20"/>
        <v>0</v>
      </c>
      <c r="U113" s="8"/>
    </row>
    <row r="114" spans="1:21" outlineLevel="2">
      <c r="A114" s="23"/>
      <c r="B114" s="22"/>
      <c r="C114" s="22"/>
      <c r="D114" s="21" t="s">
        <v>15</v>
      </c>
      <c r="E114" s="20">
        <v>24</v>
      </c>
      <c r="F114" s="19" t="s">
        <v>71</v>
      </c>
      <c r="G114" s="18" t="s">
        <v>70</v>
      </c>
      <c r="H114" s="17">
        <v>8</v>
      </c>
      <c r="I114" s="16" t="s">
        <v>8</v>
      </c>
      <c r="J114" s="15"/>
      <c r="K114" s="14">
        <f t="shared" si="15"/>
        <v>0</v>
      </c>
      <c r="L114" s="13" t="str">
        <f t="shared" si="16"/>
        <v/>
      </c>
      <c r="M114" s="12">
        <f t="shared" si="17"/>
        <v>0</v>
      </c>
      <c r="N114" s="12" t="str">
        <f t="shared" si="18"/>
        <v/>
      </c>
      <c r="O114" s="12" t="str">
        <f t="shared" si="19"/>
        <v/>
      </c>
      <c r="P114" s="11"/>
      <c r="Q114" s="11">
        <v>0</v>
      </c>
      <c r="R114" s="11">
        <v>0</v>
      </c>
      <c r="S114" s="10">
        <v>21</v>
      </c>
      <c r="T114" s="9">
        <f t="shared" si="20"/>
        <v>0</v>
      </c>
      <c r="U114" s="8"/>
    </row>
    <row r="115" spans="1:21" outlineLevel="2">
      <c r="A115" s="23"/>
      <c r="B115" s="22"/>
      <c r="C115" s="22"/>
      <c r="D115" s="21" t="s">
        <v>15</v>
      </c>
      <c r="E115" s="20">
        <v>25</v>
      </c>
      <c r="F115" s="19" t="s">
        <v>69</v>
      </c>
      <c r="G115" s="18" t="s">
        <v>68</v>
      </c>
      <c r="H115" s="17">
        <v>8</v>
      </c>
      <c r="I115" s="16" t="s">
        <v>8</v>
      </c>
      <c r="J115" s="15"/>
      <c r="K115" s="14">
        <f t="shared" si="15"/>
        <v>0</v>
      </c>
      <c r="L115" s="13" t="str">
        <f t="shared" si="16"/>
        <v/>
      </c>
      <c r="M115" s="12">
        <f t="shared" si="17"/>
        <v>0</v>
      </c>
      <c r="N115" s="12" t="str">
        <f t="shared" si="18"/>
        <v/>
      </c>
      <c r="O115" s="12" t="str">
        <f t="shared" si="19"/>
        <v/>
      </c>
      <c r="P115" s="11"/>
      <c r="Q115" s="11">
        <v>0</v>
      </c>
      <c r="R115" s="11">
        <v>0</v>
      </c>
      <c r="S115" s="10">
        <v>21</v>
      </c>
      <c r="T115" s="9">
        <f t="shared" si="20"/>
        <v>0</v>
      </c>
      <c r="U115" s="8"/>
    </row>
    <row r="116" spans="1:21" outlineLevel="2">
      <c r="A116" s="23"/>
      <c r="B116" s="22"/>
      <c r="C116" s="22"/>
      <c r="D116" s="21" t="s">
        <v>15</v>
      </c>
      <c r="E116" s="20">
        <v>26</v>
      </c>
      <c r="F116" s="19" t="s">
        <v>67</v>
      </c>
      <c r="G116" s="18" t="s">
        <v>66</v>
      </c>
      <c r="H116" s="17">
        <v>8</v>
      </c>
      <c r="I116" s="16" t="s">
        <v>8</v>
      </c>
      <c r="J116" s="15"/>
      <c r="K116" s="14">
        <f t="shared" si="15"/>
        <v>0</v>
      </c>
      <c r="L116" s="13" t="str">
        <f t="shared" si="16"/>
        <v/>
      </c>
      <c r="M116" s="12">
        <f t="shared" si="17"/>
        <v>0</v>
      </c>
      <c r="N116" s="12" t="str">
        <f t="shared" si="18"/>
        <v/>
      </c>
      <c r="O116" s="12" t="str">
        <f t="shared" si="19"/>
        <v/>
      </c>
      <c r="P116" s="11"/>
      <c r="Q116" s="11">
        <v>0</v>
      </c>
      <c r="R116" s="11">
        <v>0</v>
      </c>
      <c r="S116" s="10">
        <v>21</v>
      </c>
      <c r="T116" s="9">
        <f t="shared" si="20"/>
        <v>0</v>
      </c>
      <c r="U116" s="8"/>
    </row>
    <row r="117" spans="1:21" outlineLevel="2">
      <c r="A117" s="23"/>
      <c r="B117" s="22"/>
      <c r="C117" s="22"/>
      <c r="D117" s="21" t="s">
        <v>15</v>
      </c>
      <c r="E117" s="20">
        <v>27</v>
      </c>
      <c r="F117" s="19" t="s">
        <v>65</v>
      </c>
      <c r="G117" s="18" t="s">
        <v>64</v>
      </c>
      <c r="H117" s="17">
        <v>8</v>
      </c>
      <c r="I117" s="16" t="s">
        <v>8</v>
      </c>
      <c r="J117" s="15"/>
      <c r="K117" s="14">
        <f t="shared" si="15"/>
        <v>0</v>
      </c>
      <c r="L117" s="13" t="str">
        <f t="shared" si="16"/>
        <v/>
      </c>
      <c r="M117" s="12">
        <f t="shared" si="17"/>
        <v>0</v>
      </c>
      <c r="N117" s="12" t="str">
        <f t="shared" si="18"/>
        <v/>
      </c>
      <c r="O117" s="12" t="str">
        <f t="shared" si="19"/>
        <v/>
      </c>
      <c r="P117" s="11"/>
      <c r="Q117" s="11">
        <v>0</v>
      </c>
      <c r="R117" s="11">
        <v>0</v>
      </c>
      <c r="S117" s="10">
        <v>21</v>
      </c>
      <c r="T117" s="9">
        <f t="shared" si="20"/>
        <v>0</v>
      </c>
      <c r="U117" s="8"/>
    </row>
    <row r="118" spans="1:21" outlineLevel="2">
      <c r="A118" s="23"/>
      <c r="B118" s="22"/>
      <c r="C118" s="22"/>
      <c r="D118" s="21" t="s">
        <v>15</v>
      </c>
      <c r="E118" s="20">
        <v>28</v>
      </c>
      <c r="F118" s="19" t="s">
        <v>63</v>
      </c>
      <c r="G118" s="18" t="s">
        <v>62</v>
      </c>
      <c r="H118" s="17">
        <v>1</v>
      </c>
      <c r="I118" s="16" t="s">
        <v>8</v>
      </c>
      <c r="J118" s="15"/>
      <c r="K118" s="14">
        <f t="shared" si="15"/>
        <v>0</v>
      </c>
      <c r="L118" s="13" t="str">
        <f t="shared" si="16"/>
        <v/>
      </c>
      <c r="M118" s="12">
        <f t="shared" si="17"/>
        <v>0</v>
      </c>
      <c r="N118" s="12" t="str">
        <f t="shared" si="18"/>
        <v/>
      </c>
      <c r="O118" s="12" t="str">
        <f t="shared" si="19"/>
        <v/>
      </c>
      <c r="P118" s="11"/>
      <c r="Q118" s="11">
        <v>0</v>
      </c>
      <c r="R118" s="11">
        <v>0</v>
      </c>
      <c r="S118" s="10">
        <v>21</v>
      </c>
      <c r="T118" s="9">
        <f t="shared" si="20"/>
        <v>0</v>
      </c>
      <c r="U118" s="8"/>
    </row>
    <row r="119" spans="1:21" outlineLevel="2">
      <c r="A119" s="23"/>
      <c r="B119" s="22"/>
      <c r="C119" s="22"/>
      <c r="D119" s="21" t="s">
        <v>15</v>
      </c>
      <c r="E119" s="20">
        <v>29</v>
      </c>
      <c r="F119" s="19" t="s">
        <v>61</v>
      </c>
      <c r="G119" s="18" t="s">
        <v>60</v>
      </c>
      <c r="H119" s="17">
        <v>123</v>
      </c>
      <c r="I119" s="16" t="s">
        <v>8</v>
      </c>
      <c r="J119" s="15"/>
      <c r="K119" s="14">
        <f t="shared" si="15"/>
        <v>0</v>
      </c>
      <c r="L119" s="13" t="str">
        <f t="shared" si="16"/>
        <v/>
      </c>
      <c r="M119" s="12">
        <f t="shared" si="17"/>
        <v>0</v>
      </c>
      <c r="N119" s="12" t="str">
        <f t="shared" si="18"/>
        <v/>
      </c>
      <c r="O119" s="12" t="str">
        <f t="shared" si="19"/>
        <v/>
      </c>
      <c r="P119" s="11"/>
      <c r="Q119" s="11">
        <v>0</v>
      </c>
      <c r="R119" s="11">
        <v>0</v>
      </c>
      <c r="S119" s="10">
        <v>21</v>
      </c>
      <c r="T119" s="9">
        <f t="shared" si="20"/>
        <v>0</v>
      </c>
      <c r="U119" s="8"/>
    </row>
    <row r="120" spans="1:21" outlineLevel="2">
      <c r="A120" s="23"/>
      <c r="B120" s="22"/>
      <c r="C120" s="22"/>
      <c r="D120" s="21" t="s">
        <v>15</v>
      </c>
      <c r="E120" s="20">
        <v>30</v>
      </c>
      <c r="F120" s="19" t="s">
        <v>59</v>
      </c>
      <c r="G120" s="18" t="s">
        <v>58</v>
      </c>
      <c r="H120" s="17">
        <v>123</v>
      </c>
      <c r="I120" s="16" t="s">
        <v>8</v>
      </c>
      <c r="J120" s="15"/>
      <c r="K120" s="14">
        <f t="shared" si="15"/>
        <v>0</v>
      </c>
      <c r="L120" s="13" t="str">
        <f t="shared" si="16"/>
        <v/>
      </c>
      <c r="M120" s="12">
        <f t="shared" si="17"/>
        <v>0</v>
      </c>
      <c r="N120" s="12" t="str">
        <f t="shared" si="18"/>
        <v/>
      </c>
      <c r="O120" s="12" t="str">
        <f t="shared" si="19"/>
        <v/>
      </c>
      <c r="P120" s="11"/>
      <c r="Q120" s="11">
        <v>0</v>
      </c>
      <c r="R120" s="11">
        <v>0</v>
      </c>
      <c r="S120" s="10">
        <v>21</v>
      </c>
      <c r="T120" s="9">
        <f t="shared" si="20"/>
        <v>0</v>
      </c>
      <c r="U120" s="8"/>
    </row>
    <row r="121" spans="1:21" outlineLevel="2">
      <c r="A121" s="23"/>
      <c r="B121" s="22"/>
      <c r="C121" s="22"/>
      <c r="D121" s="21" t="s">
        <v>15</v>
      </c>
      <c r="E121" s="20">
        <v>31</v>
      </c>
      <c r="F121" s="19" t="s">
        <v>57</v>
      </c>
      <c r="G121" s="18" t="s">
        <v>56</v>
      </c>
      <c r="H121" s="17">
        <v>1</v>
      </c>
      <c r="I121" s="16" t="s">
        <v>8</v>
      </c>
      <c r="J121" s="15"/>
      <c r="K121" s="14">
        <f t="shared" si="15"/>
        <v>0</v>
      </c>
      <c r="L121" s="13" t="str">
        <f t="shared" si="16"/>
        <v/>
      </c>
      <c r="M121" s="12">
        <f t="shared" si="17"/>
        <v>0</v>
      </c>
      <c r="N121" s="12" t="str">
        <f t="shared" si="18"/>
        <v/>
      </c>
      <c r="O121" s="12" t="str">
        <f t="shared" si="19"/>
        <v/>
      </c>
      <c r="P121" s="11"/>
      <c r="Q121" s="11">
        <v>0</v>
      </c>
      <c r="R121" s="11">
        <v>0</v>
      </c>
      <c r="S121" s="10">
        <v>21</v>
      </c>
      <c r="T121" s="9">
        <f t="shared" si="20"/>
        <v>0</v>
      </c>
      <c r="U121" s="8"/>
    </row>
    <row r="122" spans="1:21" outlineLevel="2">
      <c r="A122" s="23"/>
      <c r="B122" s="22"/>
      <c r="C122" s="22"/>
      <c r="D122" s="21" t="s">
        <v>15</v>
      </c>
      <c r="E122" s="20">
        <v>32</v>
      </c>
      <c r="F122" s="19" t="s">
        <v>55</v>
      </c>
      <c r="G122" s="18" t="s">
        <v>54</v>
      </c>
      <c r="H122" s="17">
        <v>3</v>
      </c>
      <c r="I122" s="16" t="s">
        <v>3</v>
      </c>
      <c r="J122" s="15"/>
      <c r="K122" s="14">
        <f t="shared" si="15"/>
        <v>0</v>
      </c>
      <c r="L122" s="13" t="str">
        <f t="shared" si="16"/>
        <v/>
      </c>
      <c r="M122" s="12">
        <f t="shared" si="17"/>
        <v>0</v>
      </c>
      <c r="N122" s="12" t="str">
        <f t="shared" si="18"/>
        <v/>
      </c>
      <c r="O122" s="12" t="str">
        <f t="shared" si="19"/>
        <v/>
      </c>
      <c r="P122" s="11"/>
      <c r="Q122" s="11">
        <v>0</v>
      </c>
      <c r="R122" s="11">
        <v>0</v>
      </c>
      <c r="S122" s="10">
        <v>21</v>
      </c>
      <c r="T122" s="9">
        <f t="shared" si="20"/>
        <v>0</v>
      </c>
      <c r="U122" s="8"/>
    </row>
    <row r="123" spans="1:21" outlineLevel="2">
      <c r="A123" s="23"/>
      <c r="B123" s="22"/>
      <c r="C123" s="22"/>
      <c r="D123" s="21" t="s">
        <v>15</v>
      </c>
      <c r="E123" s="20">
        <v>33</v>
      </c>
      <c r="F123" s="19" t="s">
        <v>53</v>
      </c>
      <c r="G123" s="18" t="s">
        <v>52</v>
      </c>
      <c r="H123" s="17">
        <v>42</v>
      </c>
      <c r="I123" s="16" t="s">
        <v>3</v>
      </c>
      <c r="J123" s="15"/>
      <c r="K123" s="14">
        <f t="shared" ref="K123:K154" si="21">H123*J123</f>
        <v>0</v>
      </c>
      <c r="L123" s="13" t="str">
        <f t="shared" ref="L123:L154" si="22">IF(D123="S",K123,"")</f>
        <v/>
      </c>
      <c r="M123" s="12">
        <f t="shared" ref="M123:M142" si="23">IF(OR(D123="P",D123="U"),K123,"")</f>
        <v>0</v>
      </c>
      <c r="N123" s="12" t="str">
        <f t="shared" ref="N123:N142" si="24">IF(D123="H",K123,"")</f>
        <v/>
      </c>
      <c r="O123" s="12" t="str">
        <f t="shared" ref="O123:O142" si="25">IF(D123="V",K123,"")</f>
        <v/>
      </c>
      <c r="P123" s="11"/>
      <c r="Q123" s="11">
        <v>0</v>
      </c>
      <c r="R123" s="11">
        <v>0</v>
      </c>
      <c r="S123" s="10">
        <v>21</v>
      </c>
      <c r="T123" s="9">
        <f t="shared" ref="T123:T154" si="26">K123*(S123+100)/100</f>
        <v>0</v>
      </c>
      <c r="U123" s="8"/>
    </row>
    <row r="124" spans="1:21" outlineLevel="2">
      <c r="A124" s="23"/>
      <c r="B124" s="22"/>
      <c r="C124" s="22"/>
      <c r="D124" s="21" t="s">
        <v>15</v>
      </c>
      <c r="E124" s="20">
        <v>34</v>
      </c>
      <c r="F124" s="19" t="s">
        <v>51</v>
      </c>
      <c r="G124" s="18" t="s">
        <v>50</v>
      </c>
      <c r="H124" s="17">
        <v>8</v>
      </c>
      <c r="I124" s="16" t="s">
        <v>8</v>
      </c>
      <c r="J124" s="15"/>
      <c r="K124" s="14">
        <f t="shared" si="21"/>
        <v>0</v>
      </c>
      <c r="L124" s="13" t="str">
        <f t="shared" si="22"/>
        <v/>
      </c>
      <c r="M124" s="12">
        <f t="shared" si="23"/>
        <v>0</v>
      </c>
      <c r="N124" s="12" t="str">
        <f t="shared" si="24"/>
        <v/>
      </c>
      <c r="O124" s="12" t="str">
        <f t="shared" si="25"/>
        <v/>
      </c>
      <c r="P124" s="11"/>
      <c r="Q124" s="11">
        <v>0</v>
      </c>
      <c r="R124" s="11">
        <v>0</v>
      </c>
      <c r="S124" s="10">
        <v>21</v>
      </c>
      <c r="T124" s="9">
        <f t="shared" si="26"/>
        <v>0</v>
      </c>
      <c r="U124" s="8"/>
    </row>
    <row r="125" spans="1:21" outlineLevel="2">
      <c r="A125" s="23"/>
      <c r="B125" s="22"/>
      <c r="C125" s="22"/>
      <c r="D125" s="21" t="s">
        <v>15</v>
      </c>
      <c r="E125" s="20">
        <v>35</v>
      </c>
      <c r="F125" s="19" t="s">
        <v>49</v>
      </c>
      <c r="G125" s="18" t="s">
        <v>48</v>
      </c>
      <c r="H125" s="17">
        <v>20</v>
      </c>
      <c r="I125" s="16" t="s">
        <v>8</v>
      </c>
      <c r="J125" s="15"/>
      <c r="K125" s="14">
        <f t="shared" si="21"/>
        <v>0</v>
      </c>
      <c r="L125" s="13" t="str">
        <f t="shared" si="22"/>
        <v/>
      </c>
      <c r="M125" s="12">
        <f t="shared" si="23"/>
        <v>0</v>
      </c>
      <c r="N125" s="12" t="str">
        <f t="shared" si="24"/>
        <v/>
      </c>
      <c r="O125" s="12" t="str">
        <f t="shared" si="25"/>
        <v/>
      </c>
      <c r="P125" s="11"/>
      <c r="Q125" s="11">
        <v>0</v>
      </c>
      <c r="R125" s="11">
        <v>0</v>
      </c>
      <c r="S125" s="10">
        <v>21</v>
      </c>
      <c r="T125" s="9">
        <f t="shared" si="26"/>
        <v>0</v>
      </c>
      <c r="U125" s="8"/>
    </row>
    <row r="126" spans="1:21" outlineLevel="2">
      <c r="A126" s="23"/>
      <c r="B126" s="22"/>
      <c r="C126" s="22"/>
      <c r="D126" s="21" t="s">
        <v>15</v>
      </c>
      <c r="E126" s="20">
        <v>36</v>
      </c>
      <c r="F126" s="19" t="s">
        <v>47</v>
      </c>
      <c r="G126" s="18" t="s">
        <v>46</v>
      </c>
      <c r="H126" s="17">
        <v>8</v>
      </c>
      <c r="I126" s="16" t="s">
        <v>8</v>
      </c>
      <c r="J126" s="15"/>
      <c r="K126" s="14">
        <f t="shared" si="21"/>
        <v>0</v>
      </c>
      <c r="L126" s="13" t="str">
        <f t="shared" si="22"/>
        <v/>
      </c>
      <c r="M126" s="12">
        <f t="shared" si="23"/>
        <v>0</v>
      </c>
      <c r="N126" s="12" t="str">
        <f t="shared" si="24"/>
        <v/>
      </c>
      <c r="O126" s="12" t="str">
        <f t="shared" si="25"/>
        <v/>
      </c>
      <c r="P126" s="11"/>
      <c r="Q126" s="11">
        <v>0</v>
      </c>
      <c r="R126" s="11">
        <v>0</v>
      </c>
      <c r="S126" s="10">
        <v>21</v>
      </c>
      <c r="T126" s="9">
        <f t="shared" si="26"/>
        <v>0</v>
      </c>
      <c r="U126" s="8"/>
    </row>
    <row r="127" spans="1:21" outlineLevel="2">
      <c r="A127" s="23"/>
      <c r="B127" s="22"/>
      <c r="C127" s="22"/>
      <c r="D127" s="21" t="s">
        <v>15</v>
      </c>
      <c r="E127" s="20">
        <v>37</v>
      </c>
      <c r="F127" s="19" t="s">
        <v>45</v>
      </c>
      <c r="G127" s="18" t="s">
        <v>44</v>
      </c>
      <c r="H127" s="17">
        <v>65</v>
      </c>
      <c r="I127" s="16" t="s">
        <v>3</v>
      </c>
      <c r="J127" s="15"/>
      <c r="K127" s="14">
        <f t="shared" si="21"/>
        <v>0</v>
      </c>
      <c r="L127" s="13" t="str">
        <f t="shared" si="22"/>
        <v/>
      </c>
      <c r="M127" s="12">
        <f t="shared" si="23"/>
        <v>0</v>
      </c>
      <c r="N127" s="12" t="str">
        <f t="shared" si="24"/>
        <v/>
      </c>
      <c r="O127" s="12" t="str">
        <f t="shared" si="25"/>
        <v/>
      </c>
      <c r="P127" s="11"/>
      <c r="Q127" s="11">
        <v>0</v>
      </c>
      <c r="R127" s="11">
        <v>0</v>
      </c>
      <c r="S127" s="10">
        <v>21</v>
      </c>
      <c r="T127" s="9">
        <f t="shared" si="26"/>
        <v>0</v>
      </c>
      <c r="U127" s="8"/>
    </row>
    <row r="128" spans="1:21" outlineLevel="2">
      <c r="A128" s="23"/>
      <c r="B128" s="22"/>
      <c r="C128" s="22"/>
      <c r="D128" s="21" t="s">
        <v>15</v>
      </c>
      <c r="E128" s="20">
        <v>38</v>
      </c>
      <c r="F128" s="19" t="s">
        <v>43</v>
      </c>
      <c r="G128" s="18" t="s">
        <v>42</v>
      </c>
      <c r="H128" s="17">
        <v>6</v>
      </c>
      <c r="I128" s="16" t="s">
        <v>3</v>
      </c>
      <c r="J128" s="15"/>
      <c r="K128" s="14">
        <f t="shared" si="21"/>
        <v>0</v>
      </c>
      <c r="L128" s="13" t="str">
        <f t="shared" si="22"/>
        <v/>
      </c>
      <c r="M128" s="12">
        <f t="shared" si="23"/>
        <v>0</v>
      </c>
      <c r="N128" s="12" t="str">
        <f t="shared" si="24"/>
        <v/>
      </c>
      <c r="O128" s="12" t="str">
        <f t="shared" si="25"/>
        <v/>
      </c>
      <c r="P128" s="11"/>
      <c r="Q128" s="11">
        <v>0</v>
      </c>
      <c r="R128" s="11">
        <v>0</v>
      </c>
      <c r="S128" s="10">
        <v>21</v>
      </c>
      <c r="T128" s="9">
        <f t="shared" si="26"/>
        <v>0</v>
      </c>
      <c r="U128" s="8"/>
    </row>
    <row r="129" spans="1:21" outlineLevel="2">
      <c r="A129" s="23"/>
      <c r="B129" s="22"/>
      <c r="C129" s="22"/>
      <c r="D129" s="21" t="s">
        <v>15</v>
      </c>
      <c r="E129" s="20">
        <v>39</v>
      </c>
      <c r="F129" s="19" t="s">
        <v>41</v>
      </c>
      <c r="G129" s="18" t="s">
        <v>40</v>
      </c>
      <c r="H129" s="17">
        <v>6</v>
      </c>
      <c r="I129" s="16" t="s">
        <v>3</v>
      </c>
      <c r="J129" s="15"/>
      <c r="K129" s="14">
        <f t="shared" si="21"/>
        <v>0</v>
      </c>
      <c r="L129" s="13" t="str">
        <f t="shared" si="22"/>
        <v/>
      </c>
      <c r="M129" s="12">
        <f t="shared" si="23"/>
        <v>0</v>
      </c>
      <c r="N129" s="12" t="str">
        <f t="shared" si="24"/>
        <v/>
      </c>
      <c r="O129" s="12" t="str">
        <f t="shared" si="25"/>
        <v/>
      </c>
      <c r="P129" s="11"/>
      <c r="Q129" s="11">
        <v>0</v>
      </c>
      <c r="R129" s="11">
        <v>0</v>
      </c>
      <c r="S129" s="10">
        <v>21</v>
      </c>
      <c r="T129" s="9">
        <f t="shared" si="26"/>
        <v>0</v>
      </c>
      <c r="U129" s="8"/>
    </row>
    <row r="130" spans="1:21" outlineLevel="2">
      <c r="A130" s="23"/>
      <c r="B130" s="22"/>
      <c r="C130" s="22"/>
      <c r="D130" s="21" t="s">
        <v>15</v>
      </c>
      <c r="E130" s="20">
        <v>40</v>
      </c>
      <c r="F130" s="19" t="s">
        <v>39</v>
      </c>
      <c r="G130" s="18" t="s">
        <v>38</v>
      </c>
      <c r="H130" s="17">
        <v>6</v>
      </c>
      <c r="I130" s="16" t="s">
        <v>8</v>
      </c>
      <c r="J130" s="15"/>
      <c r="K130" s="14">
        <f t="shared" si="21"/>
        <v>0</v>
      </c>
      <c r="L130" s="13" t="str">
        <f t="shared" si="22"/>
        <v/>
      </c>
      <c r="M130" s="12">
        <f t="shared" si="23"/>
        <v>0</v>
      </c>
      <c r="N130" s="12" t="str">
        <f t="shared" si="24"/>
        <v/>
      </c>
      <c r="O130" s="12" t="str">
        <f t="shared" si="25"/>
        <v/>
      </c>
      <c r="P130" s="11"/>
      <c r="Q130" s="11">
        <v>0</v>
      </c>
      <c r="R130" s="11">
        <v>0</v>
      </c>
      <c r="S130" s="10">
        <v>21</v>
      </c>
      <c r="T130" s="9">
        <f t="shared" si="26"/>
        <v>0</v>
      </c>
      <c r="U130" s="8"/>
    </row>
    <row r="131" spans="1:21" outlineLevel="2">
      <c r="A131" s="23"/>
      <c r="B131" s="22"/>
      <c r="C131" s="22"/>
      <c r="D131" s="21" t="s">
        <v>15</v>
      </c>
      <c r="E131" s="20">
        <v>41</v>
      </c>
      <c r="F131" s="19" t="s">
        <v>37</v>
      </c>
      <c r="G131" s="18" t="s">
        <v>36</v>
      </c>
      <c r="H131" s="17">
        <v>6</v>
      </c>
      <c r="I131" s="16" t="s">
        <v>8</v>
      </c>
      <c r="J131" s="15"/>
      <c r="K131" s="14">
        <f t="shared" si="21"/>
        <v>0</v>
      </c>
      <c r="L131" s="13" t="str">
        <f t="shared" si="22"/>
        <v/>
      </c>
      <c r="M131" s="12">
        <f t="shared" si="23"/>
        <v>0</v>
      </c>
      <c r="N131" s="12" t="str">
        <f t="shared" si="24"/>
        <v/>
      </c>
      <c r="O131" s="12" t="str">
        <f t="shared" si="25"/>
        <v/>
      </c>
      <c r="P131" s="11"/>
      <c r="Q131" s="11">
        <v>0</v>
      </c>
      <c r="R131" s="11">
        <v>0</v>
      </c>
      <c r="S131" s="10">
        <v>21</v>
      </c>
      <c r="T131" s="9">
        <f t="shared" si="26"/>
        <v>0</v>
      </c>
      <c r="U131" s="8"/>
    </row>
    <row r="132" spans="1:21" outlineLevel="2">
      <c r="A132" s="23"/>
      <c r="B132" s="22"/>
      <c r="C132" s="22"/>
      <c r="D132" s="21" t="s">
        <v>15</v>
      </c>
      <c r="E132" s="20">
        <v>42</v>
      </c>
      <c r="F132" s="19" t="s">
        <v>35</v>
      </c>
      <c r="G132" s="18" t="s">
        <v>34</v>
      </c>
      <c r="H132" s="17">
        <v>133</v>
      </c>
      <c r="I132" s="16" t="s">
        <v>3</v>
      </c>
      <c r="J132" s="15"/>
      <c r="K132" s="14">
        <f t="shared" si="21"/>
        <v>0</v>
      </c>
      <c r="L132" s="13" t="str">
        <f t="shared" si="22"/>
        <v/>
      </c>
      <c r="M132" s="12">
        <f t="shared" si="23"/>
        <v>0</v>
      </c>
      <c r="N132" s="12" t="str">
        <f t="shared" si="24"/>
        <v/>
      </c>
      <c r="O132" s="12" t="str">
        <f t="shared" si="25"/>
        <v/>
      </c>
      <c r="P132" s="11"/>
      <c r="Q132" s="11">
        <v>0</v>
      </c>
      <c r="R132" s="11">
        <v>0</v>
      </c>
      <c r="S132" s="10">
        <v>21</v>
      </c>
      <c r="T132" s="9">
        <f t="shared" si="26"/>
        <v>0</v>
      </c>
      <c r="U132" s="8"/>
    </row>
    <row r="133" spans="1:21" outlineLevel="2">
      <c r="A133" s="23"/>
      <c r="B133" s="22"/>
      <c r="C133" s="22"/>
      <c r="D133" s="21" t="s">
        <v>15</v>
      </c>
      <c r="E133" s="20">
        <v>43</v>
      </c>
      <c r="F133" s="19" t="s">
        <v>33</v>
      </c>
      <c r="G133" s="18" t="s">
        <v>32</v>
      </c>
      <c r="H133" s="17">
        <v>3</v>
      </c>
      <c r="I133" s="16" t="s">
        <v>3</v>
      </c>
      <c r="J133" s="15"/>
      <c r="K133" s="14">
        <f t="shared" si="21"/>
        <v>0</v>
      </c>
      <c r="L133" s="13" t="str">
        <f t="shared" si="22"/>
        <v/>
      </c>
      <c r="M133" s="12">
        <f t="shared" si="23"/>
        <v>0</v>
      </c>
      <c r="N133" s="12" t="str">
        <f t="shared" si="24"/>
        <v/>
      </c>
      <c r="O133" s="12" t="str">
        <f t="shared" si="25"/>
        <v/>
      </c>
      <c r="P133" s="11"/>
      <c r="Q133" s="11">
        <v>0</v>
      </c>
      <c r="R133" s="11">
        <v>0</v>
      </c>
      <c r="S133" s="10">
        <v>21</v>
      </c>
      <c r="T133" s="9">
        <f t="shared" si="26"/>
        <v>0</v>
      </c>
      <c r="U133" s="8"/>
    </row>
    <row r="134" spans="1:21" outlineLevel="2">
      <c r="A134" s="23"/>
      <c r="B134" s="22"/>
      <c r="C134" s="22"/>
      <c r="D134" s="21" t="s">
        <v>15</v>
      </c>
      <c r="E134" s="20">
        <v>44</v>
      </c>
      <c r="F134" s="19" t="s">
        <v>31</v>
      </c>
      <c r="G134" s="18" t="s">
        <v>30</v>
      </c>
      <c r="H134" s="17">
        <v>1</v>
      </c>
      <c r="I134" s="16" t="s">
        <v>5</v>
      </c>
      <c r="J134" s="15"/>
      <c r="K134" s="14">
        <f t="shared" si="21"/>
        <v>0</v>
      </c>
      <c r="L134" s="13" t="str">
        <f t="shared" si="22"/>
        <v/>
      </c>
      <c r="M134" s="12">
        <f t="shared" si="23"/>
        <v>0</v>
      </c>
      <c r="N134" s="12" t="str">
        <f t="shared" si="24"/>
        <v/>
      </c>
      <c r="O134" s="12" t="str">
        <f t="shared" si="25"/>
        <v/>
      </c>
      <c r="P134" s="11"/>
      <c r="Q134" s="11">
        <v>0</v>
      </c>
      <c r="R134" s="11">
        <v>0</v>
      </c>
      <c r="S134" s="10">
        <v>21</v>
      </c>
      <c r="T134" s="9">
        <f t="shared" si="26"/>
        <v>0</v>
      </c>
      <c r="U134" s="8"/>
    </row>
    <row r="135" spans="1:21" outlineLevel="2">
      <c r="A135" s="23"/>
      <c r="B135" s="22"/>
      <c r="C135" s="22"/>
      <c r="D135" s="21" t="s">
        <v>15</v>
      </c>
      <c r="E135" s="20">
        <v>45</v>
      </c>
      <c r="F135" s="19" t="s">
        <v>29</v>
      </c>
      <c r="G135" s="18" t="s">
        <v>28</v>
      </c>
      <c r="H135" s="17">
        <v>1</v>
      </c>
      <c r="I135" s="16" t="s">
        <v>5</v>
      </c>
      <c r="J135" s="15"/>
      <c r="K135" s="14">
        <f t="shared" si="21"/>
        <v>0</v>
      </c>
      <c r="L135" s="13" t="str">
        <f t="shared" si="22"/>
        <v/>
      </c>
      <c r="M135" s="12">
        <f t="shared" si="23"/>
        <v>0</v>
      </c>
      <c r="N135" s="12" t="str">
        <f t="shared" si="24"/>
        <v/>
      </c>
      <c r="O135" s="12" t="str">
        <f t="shared" si="25"/>
        <v/>
      </c>
      <c r="P135" s="11"/>
      <c r="Q135" s="11">
        <v>0</v>
      </c>
      <c r="R135" s="11">
        <v>0</v>
      </c>
      <c r="S135" s="10">
        <v>21</v>
      </c>
      <c r="T135" s="9">
        <f t="shared" si="26"/>
        <v>0</v>
      </c>
      <c r="U135" s="8"/>
    </row>
    <row r="136" spans="1:21" outlineLevel="2">
      <c r="A136" s="23"/>
      <c r="B136" s="22"/>
      <c r="C136" s="22"/>
      <c r="D136" s="21" t="s">
        <v>15</v>
      </c>
      <c r="E136" s="20">
        <v>46</v>
      </c>
      <c r="F136" s="19" t="s">
        <v>27</v>
      </c>
      <c r="G136" s="18" t="s">
        <v>26</v>
      </c>
      <c r="H136" s="17">
        <v>7</v>
      </c>
      <c r="I136" s="16" t="s">
        <v>8</v>
      </c>
      <c r="J136" s="15"/>
      <c r="K136" s="14">
        <f t="shared" si="21"/>
        <v>0</v>
      </c>
      <c r="L136" s="13" t="str">
        <f t="shared" si="22"/>
        <v/>
      </c>
      <c r="M136" s="12">
        <f t="shared" si="23"/>
        <v>0</v>
      </c>
      <c r="N136" s="12" t="str">
        <f t="shared" si="24"/>
        <v/>
      </c>
      <c r="O136" s="12" t="str">
        <f t="shared" si="25"/>
        <v/>
      </c>
      <c r="P136" s="11"/>
      <c r="Q136" s="11">
        <v>0</v>
      </c>
      <c r="R136" s="11">
        <v>0</v>
      </c>
      <c r="S136" s="10">
        <v>21</v>
      </c>
      <c r="T136" s="9">
        <f t="shared" si="26"/>
        <v>0</v>
      </c>
      <c r="U136" s="8"/>
    </row>
    <row r="137" spans="1:21" outlineLevel="2">
      <c r="A137" s="23"/>
      <c r="B137" s="22"/>
      <c r="C137" s="22"/>
      <c r="D137" s="21" t="s">
        <v>15</v>
      </c>
      <c r="E137" s="20">
        <v>47</v>
      </c>
      <c r="F137" s="19" t="s">
        <v>25</v>
      </c>
      <c r="G137" s="18" t="s">
        <v>24</v>
      </c>
      <c r="H137" s="17">
        <v>6</v>
      </c>
      <c r="I137" s="16" t="s">
        <v>2</v>
      </c>
      <c r="J137" s="15"/>
      <c r="K137" s="14">
        <f t="shared" si="21"/>
        <v>0</v>
      </c>
      <c r="L137" s="13" t="str">
        <f t="shared" si="22"/>
        <v/>
      </c>
      <c r="M137" s="12">
        <f t="shared" si="23"/>
        <v>0</v>
      </c>
      <c r="N137" s="12" t="str">
        <f t="shared" si="24"/>
        <v/>
      </c>
      <c r="O137" s="12" t="str">
        <f t="shared" si="25"/>
        <v/>
      </c>
      <c r="P137" s="11"/>
      <c r="Q137" s="11">
        <v>0</v>
      </c>
      <c r="R137" s="11">
        <v>0</v>
      </c>
      <c r="S137" s="10">
        <v>21</v>
      </c>
      <c r="T137" s="9">
        <f t="shared" si="26"/>
        <v>0</v>
      </c>
      <c r="U137" s="8"/>
    </row>
    <row r="138" spans="1:21" outlineLevel="2">
      <c r="A138" s="23"/>
      <c r="B138" s="22"/>
      <c r="C138" s="22"/>
      <c r="D138" s="21" t="s">
        <v>15</v>
      </c>
      <c r="E138" s="20">
        <v>48</v>
      </c>
      <c r="F138" s="19" t="s">
        <v>23</v>
      </c>
      <c r="G138" s="18" t="s">
        <v>22</v>
      </c>
      <c r="H138" s="17">
        <v>36</v>
      </c>
      <c r="I138" s="16" t="s">
        <v>5</v>
      </c>
      <c r="J138" s="15"/>
      <c r="K138" s="14">
        <f t="shared" si="21"/>
        <v>0</v>
      </c>
      <c r="L138" s="13" t="str">
        <f t="shared" si="22"/>
        <v/>
      </c>
      <c r="M138" s="12">
        <f t="shared" si="23"/>
        <v>0</v>
      </c>
      <c r="N138" s="12" t="str">
        <f t="shared" si="24"/>
        <v/>
      </c>
      <c r="O138" s="12" t="str">
        <f t="shared" si="25"/>
        <v/>
      </c>
      <c r="P138" s="11"/>
      <c r="Q138" s="11">
        <v>0</v>
      </c>
      <c r="R138" s="11">
        <v>0</v>
      </c>
      <c r="S138" s="10">
        <v>21</v>
      </c>
      <c r="T138" s="9">
        <f t="shared" si="26"/>
        <v>0</v>
      </c>
      <c r="U138" s="8"/>
    </row>
    <row r="139" spans="1:21" outlineLevel="2">
      <c r="A139" s="23"/>
      <c r="B139" s="22"/>
      <c r="C139" s="22"/>
      <c r="D139" s="21" t="s">
        <v>15</v>
      </c>
      <c r="E139" s="20">
        <v>49</v>
      </c>
      <c r="F139" s="19" t="s">
        <v>21</v>
      </c>
      <c r="G139" s="18" t="s">
        <v>20</v>
      </c>
      <c r="H139" s="17">
        <v>6</v>
      </c>
      <c r="I139" s="16" t="s">
        <v>5</v>
      </c>
      <c r="J139" s="15"/>
      <c r="K139" s="14">
        <f t="shared" si="21"/>
        <v>0</v>
      </c>
      <c r="L139" s="13" t="str">
        <f t="shared" si="22"/>
        <v/>
      </c>
      <c r="M139" s="12">
        <f t="shared" si="23"/>
        <v>0</v>
      </c>
      <c r="N139" s="12" t="str">
        <f t="shared" si="24"/>
        <v/>
      </c>
      <c r="O139" s="12" t="str">
        <f t="shared" si="25"/>
        <v/>
      </c>
      <c r="P139" s="11"/>
      <c r="Q139" s="11">
        <v>0</v>
      </c>
      <c r="R139" s="11">
        <v>0</v>
      </c>
      <c r="S139" s="10">
        <v>21</v>
      </c>
      <c r="T139" s="9">
        <f t="shared" si="26"/>
        <v>0</v>
      </c>
      <c r="U139" s="8"/>
    </row>
    <row r="140" spans="1:21" outlineLevel="2">
      <c r="A140" s="23"/>
      <c r="B140" s="22"/>
      <c r="C140" s="22"/>
      <c r="D140" s="21" t="s">
        <v>15</v>
      </c>
      <c r="E140" s="20">
        <v>50</v>
      </c>
      <c r="F140" s="19" t="s">
        <v>19</v>
      </c>
      <c r="G140" s="18" t="s">
        <v>18</v>
      </c>
      <c r="H140" s="17">
        <v>17</v>
      </c>
      <c r="I140" s="16" t="s">
        <v>3</v>
      </c>
      <c r="J140" s="15"/>
      <c r="K140" s="14">
        <f t="shared" si="21"/>
        <v>0</v>
      </c>
      <c r="L140" s="13" t="str">
        <f t="shared" si="22"/>
        <v/>
      </c>
      <c r="M140" s="12">
        <f t="shared" si="23"/>
        <v>0</v>
      </c>
      <c r="N140" s="12" t="str">
        <f t="shared" si="24"/>
        <v/>
      </c>
      <c r="O140" s="12" t="str">
        <f t="shared" si="25"/>
        <v/>
      </c>
      <c r="P140" s="11"/>
      <c r="Q140" s="11">
        <v>0</v>
      </c>
      <c r="R140" s="11">
        <v>0</v>
      </c>
      <c r="S140" s="10">
        <v>21</v>
      </c>
      <c r="T140" s="9">
        <f t="shared" si="26"/>
        <v>0</v>
      </c>
      <c r="U140" s="8"/>
    </row>
    <row r="141" spans="1:21" outlineLevel="2">
      <c r="A141" s="23"/>
      <c r="B141" s="22"/>
      <c r="C141" s="22"/>
      <c r="D141" s="21" t="s">
        <v>15</v>
      </c>
      <c r="E141" s="20">
        <v>51</v>
      </c>
      <c r="F141" s="19" t="s">
        <v>17</v>
      </c>
      <c r="G141" s="18" t="s">
        <v>16</v>
      </c>
      <c r="H141" s="17">
        <v>14</v>
      </c>
      <c r="I141" s="16" t="s">
        <v>3</v>
      </c>
      <c r="J141" s="15"/>
      <c r="K141" s="14">
        <f t="shared" si="21"/>
        <v>0</v>
      </c>
      <c r="L141" s="13" t="str">
        <f t="shared" si="22"/>
        <v/>
      </c>
      <c r="M141" s="12">
        <f t="shared" si="23"/>
        <v>0</v>
      </c>
      <c r="N141" s="12" t="str">
        <f t="shared" si="24"/>
        <v/>
      </c>
      <c r="O141" s="12" t="str">
        <f t="shared" si="25"/>
        <v/>
      </c>
      <c r="P141" s="11"/>
      <c r="Q141" s="11">
        <v>0</v>
      </c>
      <c r="R141" s="11">
        <v>0</v>
      </c>
      <c r="S141" s="10">
        <v>21</v>
      </c>
      <c r="T141" s="9">
        <f t="shared" si="26"/>
        <v>0</v>
      </c>
      <c r="U141" s="8"/>
    </row>
    <row r="142" spans="1:21" outlineLevel="2">
      <c r="A142" s="23"/>
      <c r="B142" s="22"/>
      <c r="C142" s="22"/>
      <c r="D142" s="21" t="s">
        <v>15</v>
      </c>
      <c r="E142" s="20">
        <v>52</v>
      </c>
      <c r="F142" s="19" t="s">
        <v>14</v>
      </c>
      <c r="G142" s="18" t="s">
        <v>13</v>
      </c>
      <c r="H142" s="17">
        <v>1</v>
      </c>
      <c r="I142" s="16" t="s">
        <v>12</v>
      </c>
      <c r="J142" s="15"/>
      <c r="K142" s="14">
        <f t="shared" si="21"/>
        <v>0</v>
      </c>
      <c r="L142" s="13" t="str">
        <f t="shared" si="22"/>
        <v/>
      </c>
      <c r="M142" s="12">
        <f t="shared" si="23"/>
        <v>0</v>
      </c>
      <c r="N142" s="12" t="str">
        <f t="shared" si="24"/>
        <v/>
      </c>
      <c r="O142" s="12" t="str">
        <f t="shared" si="25"/>
        <v/>
      </c>
      <c r="P142" s="11"/>
      <c r="Q142" s="11">
        <v>0</v>
      </c>
      <c r="R142" s="11">
        <v>0</v>
      </c>
      <c r="S142" s="10">
        <v>21</v>
      </c>
      <c r="T142" s="9">
        <f t="shared" si="26"/>
        <v>0</v>
      </c>
      <c r="U142" s="8"/>
    </row>
  </sheetData>
  <sheetProtection selectLockedCells="1" selectUnlockedCells="1"/>
  <mergeCells count="5">
    <mergeCell ref="G2:K2"/>
    <mergeCell ref="D3:F3"/>
    <mergeCell ref="H3:I3"/>
    <mergeCell ref="D4:F4"/>
    <mergeCell ref="H4:I4"/>
  </mergeCells>
  <pageMargins left="0.78749999999999998" right="0.78749999999999998" top="0.39374999999999999" bottom="0.78888888888888886" header="0.51180555555555551" footer="9.8611111111111108E-2"/>
  <pageSetup paperSize="9" scale="60" orientation="landscape" useFirstPageNumber="1" horizontalDpi="300" verticalDpi="300"/>
  <headerFooter alignWithMargins="0">
    <oddFooter>&amp;LST Systém - www.softtrio.cz&amp;C&amp;"Times New Roman,obyčejné"&amp;12Stránka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ZTI_KrycíList</vt:lpstr>
      <vt:lpstr>ZTI_Rozpočet</vt:lpstr>
      <vt:lpstr>ZTI_Rozpočet!Názvy_tisku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2020-03-10T07:19:30Z</dcterms:modified>
</cp:coreProperties>
</file>